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224321\Desktop\0803_奨学給付金（家計急変分）の申請受付について\配布用\"/>
    </mc:Choice>
  </mc:AlternateContent>
  <xr:revisionPtr revIDLastSave="0" documentId="13_ncr:1_{1BC4F296-1E49-4990-B57B-26126E832504}" xr6:coauthVersionLast="47" xr6:coauthVersionMax="47" xr10:uidLastSave="{00000000-0000-0000-0000-000000000000}"/>
  <bookViews>
    <workbookView xWindow="-120" yWindow="-120" windowWidth="29040" windowHeight="15720" xr2:uid="{F8C4B468-33BD-49DF-8DD3-A3D944DD5770}"/>
  </bookViews>
  <sheets>
    <sheet name="高校生等（新制度）" sheetId="1" r:id="rId1"/>
    <sheet name="高校生等（旧制度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37" i="2"/>
  <c r="D10" i="2"/>
  <c r="D21" i="2" s="1"/>
  <c r="D22" i="2" s="1"/>
  <c r="D27" i="2" s="1"/>
  <c r="C10" i="2"/>
  <c r="C21" i="2" s="1"/>
  <c r="C22" i="2" s="1"/>
  <c r="C27" i="2" s="1"/>
  <c r="C10" i="1"/>
  <c r="C21" i="1" s="1"/>
  <c r="D10" i="1"/>
  <c r="C31" i="2" l="1"/>
  <c r="C34" i="2" s="1"/>
  <c r="C22" i="1"/>
  <c r="C27" i="1" s="1"/>
  <c r="D21" i="1"/>
  <c r="D22" i="1" s="1"/>
  <c r="D27" i="1" s="1"/>
  <c r="C31" i="1" l="1"/>
  <c r="C32" i="1" s="1"/>
  <c r="C32" i="2"/>
  <c r="C38" i="2"/>
  <c r="C43" i="2" s="1"/>
  <c r="C34" i="1" l="1"/>
  <c r="C38" i="1" s="1"/>
  <c r="C43" i="1" s="1"/>
</calcChain>
</file>

<file path=xl/sharedStrings.xml><?xml version="1.0" encoding="utf-8"?>
<sst xmlns="http://schemas.openxmlformats.org/spreadsheetml/2006/main" count="209" uniqueCount="99">
  <si>
    <t>給与収入額</t>
    <rPh sb="0" eb="5">
      <t>キュウヨシュウニュウガク</t>
    </rPh>
    <phoneticPr fontId="1"/>
  </si>
  <si>
    <t>年収見込額を記載</t>
    <phoneticPr fontId="1"/>
  </si>
  <si>
    <t>社会保険料控除</t>
    <rPh sb="0" eb="2">
      <t>シャカイ</t>
    </rPh>
    <rPh sb="2" eb="5">
      <t>ホケンリョウ</t>
    </rPh>
    <rPh sb="5" eb="7">
      <t>コウジョ</t>
    </rPh>
    <phoneticPr fontId="1"/>
  </si>
  <si>
    <t>基礎控除</t>
    <rPh sb="0" eb="4">
      <t>キソコウジョ</t>
    </rPh>
    <phoneticPr fontId="1"/>
  </si>
  <si>
    <t>①</t>
    <phoneticPr fontId="1"/>
  </si>
  <si>
    <t>②</t>
    <phoneticPr fontId="1"/>
  </si>
  <si>
    <t>③</t>
    <phoneticPr fontId="1"/>
  </si>
  <si>
    <t>合計所得金額(①-②)が2,400万円以下：43万円</t>
    <rPh sb="24" eb="26">
      <t>マンエン</t>
    </rPh>
    <phoneticPr fontId="1"/>
  </si>
  <si>
    <t>生命保険料控除</t>
    <rPh sb="0" eb="2">
      <t>セイメイ</t>
    </rPh>
    <rPh sb="2" eb="7">
      <t>ホケンリョウコウジョ</t>
    </rPh>
    <phoneticPr fontId="1"/>
  </si>
  <si>
    <t>地震保険料控除</t>
    <rPh sb="0" eb="2">
      <t>ジシン</t>
    </rPh>
    <rPh sb="2" eb="7">
      <t>ホケンリョウコウジョ</t>
    </rPh>
    <phoneticPr fontId="1"/>
  </si>
  <si>
    <t>配偶者控除</t>
    <rPh sb="0" eb="3">
      <t>ハイグウシャ</t>
    </rPh>
    <rPh sb="3" eb="5">
      <t>コウジョ</t>
    </rPh>
    <phoneticPr fontId="1"/>
  </si>
  <si>
    <t>給与所得控除</t>
    <rPh sb="0" eb="4">
      <t>キュウヨショトク</t>
    </rPh>
    <rPh sb="4" eb="6">
      <t>コウジョ</t>
    </rPh>
    <phoneticPr fontId="1"/>
  </si>
  <si>
    <t>配偶者特別控除</t>
    <rPh sb="0" eb="3">
      <t>ハイグウシャ</t>
    </rPh>
    <rPh sb="3" eb="7">
      <t>トクベツコウジョ</t>
    </rPh>
    <phoneticPr fontId="1"/>
  </si>
  <si>
    <t>扶養控除</t>
    <rPh sb="0" eb="4">
      <t>フヨウコウジョ</t>
    </rPh>
    <phoneticPr fontId="1"/>
  </si>
  <si>
    <t>特定扶養控除</t>
    <rPh sb="0" eb="4">
      <t>トクテイフヨウ</t>
    </rPh>
    <rPh sb="4" eb="6">
      <t>コウジョ</t>
    </rPh>
    <phoneticPr fontId="1"/>
  </si>
  <si>
    <t>健康保険・厚生年金・雇用保険等の合計額（上限なし）</t>
    <rPh sb="0" eb="4">
      <t>ケンコウホケン</t>
    </rPh>
    <rPh sb="5" eb="9">
      <t>コウセイネンキン</t>
    </rPh>
    <rPh sb="10" eb="14">
      <t>コヨウホケン</t>
    </rPh>
    <rPh sb="14" eb="15">
      <t>ナド</t>
    </rPh>
    <rPh sb="20" eb="22">
      <t>ジョウゲン</t>
    </rPh>
    <phoneticPr fontId="1"/>
  </si>
  <si>
    <t>一般・介護医療・個人年金の合計額（上限７万円）</t>
    <rPh sb="15" eb="16">
      <t>ガク</t>
    </rPh>
    <rPh sb="17" eb="19">
      <t>ジョウゲン</t>
    </rPh>
    <rPh sb="20" eb="22">
      <t>マンエン</t>
    </rPh>
    <phoneticPr fontId="1"/>
  </si>
  <si>
    <t>地震保険料の合計額（上限２万５千円）</t>
    <rPh sb="0" eb="5">
      <t>ジシンホケンリョウ</t>
    </rPh>
    <rPh sb="6" eb="9">
      <t>ゴウケイガク</t>
    </rPh>
    <rPh sb="10" eb="12">
      <t>ジョウゲン</t>
    </rPh>
    <rPh sb="13" eb="16">
      <t>5000</t>
    </rPh>
    <rPh sb="16" eb="17">
      <t>エン</t>
    </rPh>
    <phoneticPr fontId="1"/>
  </si>
  <si>
    <t>16歳未満(年少扶養親族)：0円 
16歳以上19歳未満(一般扶養親族)：33万円
23歳以上70歳未満(一般扶養親族)：33万円 
70歳以上(老人扶養親族)：38万円 
70歳以上(同居老親等)：45万円</t>
    <phoneticPr fontId="1"/>
  </si>
  <si>
    <t>その他控除</t>
    <rPh sb="2" eb="3">
      <t>タ</t>
    </rPh>
    <rPh sb="3" eb="5">
      <t>コウジョ</t>
    </rPh>
    <phoneticPr fontId="1"/>
  </si>
  <si>
    <t>課税所得金額</t>
    <rPh sb="0" eb="4">
      <t>カゼイショトク</t>
    </rPh>
    <rPh sb="4" eb="6">
      <t>キンガク</t>
    </rPh>
    <phoneticPr fontId="1"/>
  </si>
  <si>
    <t>①が、　 190万円以下：65万円 
190万円超360万円以下：①×30％＋8万円 
360万円超660万円以下：①×20％＋44万円 
660万円超850万円以下：①×10％＋110万円</t>
    <phoneticPr fontId="1"/>
  </si>
  <si>
    <t>特定親族特別控除</t>
    <rPh sb="0" eb="2">
      <t>トクテイ</t>
    </rPh>
    <rPh sb="2" eb="4">
      <t>シンゾク</t>
    </rPh>
    <rPh sb="4" eb="6">
      <t>トクベツ</t>
    </rPh>
    <rPh sb="6" eb="8">
      <t>コウジョ</t>
    </rPh>
    <phoneticPr fontId="1"/>
  </si>
  <si>
    <t>19歳以上23歳未満(特定扶養親族)の所得58万円以下：45万円</t>
    <rPh sb="19" eb="21">
      <t>ショトク</t>
    </rPh>
    <rPh sb="23" eb="25">
      <t>マンエン</t>
    </rPh>
    <rPh sb="25" eb="27">
      <t>イカ</t>
    </rPh>
    <phoneticPr fontId="1"/>
  </si>
  <si>
    <t>配偶者所得48万円以下（最大33万円）</t>
    <rPh sb="12" eb="14">
      <t>サイダイ</t>
    </rPh>
    <rPh sb="16" eb="17">
      <t>0000</t>
    </rPh>
    <rPh sb="17" eb="18">
      <t>エン</t>
    </rPh>
    <phoneticPr fontId="1"/>
  </si>
  <si>
    <t>配偶者所得48万円超～133万円以下（最大33万円）</t>
    <rPh sb="19" eb="21">
      <t>サイダイ</t>
    </rPh>
    <rPh sb="23" eb="25">
      <t>マンエン</t>
    </rPh>
    <phoneticPr fontId="1"/>
  </si>
  <si>
    <t>19歳以上23歳未満の親族の所得58万円超123万円以下</t>
    <rPh sb="14" eb="16">
      <t>ショトク</t>
    </rPh>
    <rPh sb="18" eb="20">
      <t>マンエン</t>
    </rPh>
    <rPh sb="20" eb="21">
      <t>チョウ</t>
    </rPh>
    <rPh sb="24" eb="26">
      <t>マンエン</t>
    </rPh>
    <rPh sb="26" eb="28">
      <t>イカ</t>
    </rPh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</si>
  <si>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</si>
  <si>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</si>
  <si>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</si>
  <si>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</si>
  <si>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</si>
  <si>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</si>
  <si>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</si>
  <si>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</si>
  <si>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</si>
  <si>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</si>
  <si>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①－(②～⑫の合計) ※1,000円未満切り捨て</t>
    <rPh sb="7" eb="9">
      <t>ゴウケイ</t>
    </rPh>
    <phoneticPr fontId="1"/>
  </si>
  <si>
    <t>所得割額（税額控除前）</t>
    <rPh sb="0" eb="4">
      <t>ショトクワリガク</t>
    </rPh>
    <rPh sb="5" eb="7">
      <t>ゼイガク</t>
    </rPh>
    <rPh sb="7" eb="9">
      <t>コウジョ</t>
    </rPh>
    <rPh sb="9" eb="10">
      <t>マエ</t>
    </rPh>
    <phoneticPr fontId="1"/>
  </si>
  <si>
    <t>⑬×10％</t>
    <phoneticPr fontId="1"/>
  </si>
  <si>
    <t>調整控除</t>
    <rPh sb="0" eb="4">
      <t>チョウセイコウジョ</t>
    </rPh>
    <phoneticPr fontId="1"/>
  </si>
  <si>
    <t>寄附金税額控除</t>
    <rPh sb="0" eb="3">
      <t>キフキン</t>
    </rPh>
    <rPh sb="3" eb="7">
      <t>ゼイガクコウジョ</t>
    </rPh>
    <phoneticPr fontId="1"/>
  </si>
  <si>
    <t>その他税額控除</t>
    <rPh sb="2" eb="3">
      <t>タ</t>
    </rPh>
    <rPh sb="3" eb="7">
      <t>ゼイガクコウジョ</t>
    </rPh>
    <phoneticPr fontId="1"/>
  </si>
  <si>
    <t>住宅借入金等特別税額控除</t>
    <rPh sb="0" eb="2">
      <t>ジュウタク</t>
    </rPh>
    <rPh sb="2" eb="5">
      <t>カリイレキン</t>
    </rPh>
    <rPh sb="5" eb="6">
      <t>ナド</t>
    </rPh>
    <rPh sb="6" eb="8">
      <t>トクベツ</t>
    </rPh>
    <rPh sb="8" eb="10">
      <t>ゼイガク</t>
    </rPh>
    <rPh sb="10" eb="12">
      <t>コウジョ</t>
    </rPh>
    <phoneticPr fontId="1"/>
  </si>
  <si>
    <t>基礎控除・配偶者控除・扶養控除等の
所得税と住民税の控除額の差を調整する控除</t>
    <phoneticPr fontId="1"/>
  </si>
  <si>
    <t>住宅ローン控除</t>
    <phoneticPr fontId="1"/>
  </si>
  <si>
    <t>ふるさと納税等</t>
    <phoneticPr fontId="1"/>
  </si>
  <si>
    <t>所得割額（税額控除後）</t>
    <rPh sb="0" eb="4">
      <t>ショトクワリガク</t>
    </rPh>
    <rPh sb="5" eb="7">
      <t>ゼイガク</t>
    </rPh>
    <rPh sb="7" eb="9">
      <t>コウジョ</t>
    </rPh>
    <rPh sb="9" eb="10">
      <t>ゴ</t>
    </rPh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</si>
  <si>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</si>
  <si>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</si>
  <si>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</si>
  <si>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</si>
  <si>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</si>
  <si>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</si>
  <si>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</si>
  <si>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⑭－(⑮～⑱の合計) ※100円未満切り捨て</t>
    <rPh sb="7" eb="9">
      <t>ゴウケイ</t>
    </rPh>
    <rPh sb="15" eb="16">
      <t>エン</t>
    </rPh>
    <rPh sb="16" eb="18">
      <t>ミマン</t>
    </rPh>
    <rPh sb="18" eb="19">
      <t>キ</t>
    </rPh>
    <rPh sb="20" eb="21">
      <t>ス</t>
    </rPh>
    <phoneticPr fontId="1"/>
  </si>
  <si>
    <t>保護者１</t>
    <rPh sb="0" eb="3">
      <t>ホゴシャ</t>
    </rPh>
    <phoneticPr fontId="1"/>
  </si>
  <si>
    <t>保護者２</t>
    <rPh sb="0" eb="3">
      <t>ホゴシャ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</si>
  <si>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</si>
  <si>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</si>
  <si>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備　考</t>
    <rPh sb="0" eb="1">
      <t>ビ</t>
    </rPh>
    <rPh sb="2" eb="3">
      <t>コウ</t>
    </rPh>
    <phoneticPr fontId="1"/>
  </si>
  <si>
    <t>保護者等全員の所得割合算額</t>
    <rPh sb="0" eb="3">
      <t>ホゴシャ</t>
    </rPh>
    <rPh sb="3" eb="4">
      <t>ナド</t>
    </rPh>
    <rPh sb="4" eb="6">
      <t>ゼンイン</t>
    </rPh>
    <rPh sb="7" eb="10">
      <t>ショトクワリ</t>
    </rPh>
    <rPh sb="10" eb="12">
      <t>ガッサン</t>
    </rPh>
    <rPh sb="12" eb="13">
      <t>ガク</t>
    </rPh>
    <phoneticPr fontId="1"/>
  </si>
  <si>
    <t>支給対象世帯</t>
    <rPh sb="0" eb="2">
      <t>シキュウ</t>
    </rPh>
    <rPh sb="2" eb="6">
      <t>タイショウセタイ</t>
    </rPh>
    <phoneticPr fontId="1"/>
  </si>
  <si>
    <t>学校区分</t>
    <rPh sb="0" eb="4">
      <t>ガッコウクブン</t>
    </rPh>
    <phoneticPr fontId="1"/>
  </si>
  <si>
    <t>㉑</t>
    <phoneticPr fontId="1"/>
  </si>
  <si>
    <t>㉒</t>
    <phoneticPr fontId="1"/>
  </si>
  <si>
    <t>㉓</t>
    <phoneticPr fontId="1"/>
  </si>
  <si>
    <t>№</t>
    <phoneticPr fontId="1"/>
  </si>
  <si>
    <t>家計急変発生日</t>
    <rPh sb="0" eb="2">
      <t>カケイ</t>
    </rPh>
    <rPh sb="2" eb="4">
      <t>キュウヘン</t>
    </rPh>
    <rPh sb="4" eb="6">
      <t>ハッセイ</t>
    </rPh>
    <rPh sb="6" eb="7">
      <t>ビ</t>
    </rPh>
    <phoneticPr fontId="1"/>
  </si>
  <si>
    <t>支給額（年額）</t>
    <rPh sb="0" eb="3">
      <t>シキュウガク</t>
    </rPh>
    <rPh sb="4" eb="6">
      <t>ネンガク</t>
    </rPh>
    <phoneticPr fontId="1"/>
  </si>
  <si>
    <t>⑲の合計</t>
    <rPh sb="2" eb="4">
      <t>ゴウケイ</t>
    </rPh>
    <phoneticPr fontId="1"/>
  </si>
  <si>
    <t>申請日</t>
    <rPh sb="0" eb="3">
      <t>シンセイビ</t>
    </rPh>
    <phoneticPr fontId="1"/>
  </si>
  <si>
    <t>支給対象月数</t>
    <rPh sb="0" eb="4">
      <t>シキュウタイショウ</t>
    </rPh>
    <rPh sb="4" eb="6">
      <t>ツキスウ</t>
    </rPh>
    <phoneticPr fontId="1"/>
  </si>
  <si>
    <t>㉔</t>
    <phoneticPr fontId="1"/>
  </si>
  <si>
    <t>㉕</t>
    <phoneticPr fontId="1"/>
  </si>
  <si>
    <t>㉖</t>
    <phoneticPr fontId="1"/>
  </si>
  <si>
    <t>㉗</t>
    <phoneticPr fontId="1"/>
  </si>
  <si>
    <t>リストから選択</t>
    <rPh sb="5" eb="7">
      <t>センタク</t>
    </rPh>
    <phoneticPr fontId="1"/>
  </si>
  <si>
    <t>申請日を入力</t>
    <rPh sb="0" eb="3">
      <t>シンセイビ</t>
    </rPh>
    <rPh sb="4" eb="6">
      <t>ニュウリョク</t>
    </rPh>
    <phoneticPr fontId="1"/>
  </si>
  <si>
    <t>家計急変発生日を入力</t>
    <rPh sb="0" eb="4">
      <t>カケイキュウヘン</t>
    </rPh>
    <rPh sb="4" eb="7">
      <t>ハッセイビ</t>
    </rPh>
    <rPh sb="8" eb="10">
      <t>ニュウリョク</t>
    </rPh>
    <phoneticPr fontId="1"/>
  </si>
  <si>
    <t>１　保護者等全員の所得割額の確認</t>
    <rPh sb="2" eb="5">
      <t>ホゴシャ</t>
    </rPh>
    <rPh sb="5" eb="6">
      <t>ナド</t>
    </rPh>
    <rPh sb="6" eb="8">
      <t>ゼンイン</t>
    </rPh>
    <rPh sb="9" eb="13">
      <t>ショトクワリガク</t>
    </rPh>
    <rPh sb="14" eb="16">
      <t>カクニン</t>
    </rPh>
    <phoneticPr fontId="1"/>
  </si>
  <si>
    <t>２　支給対象世帯及び支給額の判定</t>
    <rPh sb="2" eb="6">
      <t>シキュウタイショウ</t>
    </rPh>
    <rPh sb="6" eb="8">
      <t>セタイ</t>
    </rPh>
    <rPh sb="8" eb="9">
      <t>オヨ</t>
    </rPh>
    <rPh sb="10" eb="13">
      <t>シキュウガク</t>
    </rPh>
    <rPh sb="14" eb="16">
      <t>ハンテイ</t>
    </rPh>
    <phoneticPr fontId="1"/>
  </si>
  <si>
    <t>３　実支給額</t>
    <rPh sb="2" eb="3">
      <t>ジツ</t>
    </rPh>
    <rPh sb="3" eb="6">
      <t>シキュウガク</t>
    </rPh>
    <phoneticPr fontId="1"/>
  </si>
  <si>
    <t>判　定</t>
    <rPh sb="0" eb="1">
      <t>ハン</t>
    </rPh>
    <rPh sb="2" eb="3">
      <t>テイ</t>
    </rPh>
    <phoneticPr fontId="1"/>
  </si>
  <si>
    <t>㉘</t>
    <phoneticPr fontId="1"/>
  </si>
  <si>
    <t>既支給額（７月１日現在）</t>
    <rPh sb="0" eb="4">
      <t>キシキュウガク</t>
    </rPh>
    <rPh sb="6" eb="7">
      <t>ガツ</t>
    </rPh>
    <rPh sb="8" eb="9">
      <t>ニチ</t>
    </rPh>
    <rPh sb="9" eb="11">
      <t>ゲンザイ</t>
    </rPh>
    <phoneticPr fontId="1"/>
  </si>
  <si>
    <t>㉙</t>
    <phoneticPr fontId="1"/>
  </si>
  <si>
    <t>実支給額</t>
    <rPh sb="0" eb="4">
      <t>ジツシキュウガク</t>
    </rPh>
    <phoneticPr fontId="1"/>
  </si>
  <si>
    <t>支給額（家計急変分）</t>
    <rPh sb="0" eb="3">
      <t>シキュウガク</t>
    </rPh>
    <rPh sb="4" eb="6">
      <t>カケイ</t>
    </rPh>
    <rPh sb="6" eb="8">
      <t>キュウヘン</t>
    </rPh>
    <rPh sb="8" eb="9">
      <t>ブン</t>
    </rPh>
    <phoneticPr fontId="1"/>
  </si>
  <si>
    <t>㉗と㉘の支給対象月数を踏まえた実際の支給額</t>
    <rPh sb="4" eb="10">
      <t>シキュウタイショウツキスウ</t>
    </rPh>
    <rPh sb="11" eb="12">
      <t>フ</t>
    </rPh>
    <rPh sb="15" eb="17">
      <t>ジッサイ</t>
    </rPh>
    <rPh sb="18" eb="21">
      <t>シキュウガク</t>
    </rPh>
    <phoneticPr fontId="1"/>
  </si>
  <si>
    <t>７月１日現在の状況により支給済の金額を入力</t>
    <rPh sb="7" eb="9">
      <t>ジョウキョウ</t>
    </rPh>
    <rPh sb="12" eb="15">
      <t>シキュウズミ</t>
    </rPh>
    <rPh sb="16" eb="18">
      <t>キンガク</t>
    </rPh>
    <rPh sb="19" eb="21">
      <t>ニュウリョク</t>
    </rPh>
    <phoneticPr fontId="1"/>
  </si>
  <si>
    <t>学校名</t>
    <rPh sb="0" eb="3">
      <t>ガッコウメイ</t>
    </rPh>
    <phoneticPr fontId="1"/>
  </si>
  <si>
    <t>生徒名</t>
    <rPh sb="0" eb="3">
      <t>セイトメイ</t>
    </rPh>
    <phoneticPr fontId="1"/>
  </si>
  <si>
    <t>配当控除、外国税額控除等</t>
    <rPh sb="2" eb="4">
      <t>コウジョ</t>
    </rPh>
    <rPh sb="9" eb="11">
      <t>コウジョ</t>
    </rPh>
    <rPh sb="11" eb="12">
      <t>ナド</t>
    </rPh>
    <phoneticPr fontId="1"/>
  </si>
  <si>
    <t>障害者控除、ひとり親控除、寡婦控除、勤労学生控除、
小規模企業共済等掛金控除、医療費控除、雑損控除等</t>
    <rPh sb="0" eb="3">
      <t>ショウガイシャ</t>
    </rPh>
    <rPh sb="3" eb="5">
      <t>コウジョ</t>
    </rPh>
    <rPh sb="9" eb="10">
      <t>オヤ</t>
    </rPh>
    <rPh sb="13" eb="15">
      <t>カフ</t>
    </rPh>
    <rPh sb="18" eb="20">
      <t>キンロウ</t>
    </rPh>
    <rPh sb="20" eb="22">
      <t>ガクセイ</t>
    </rPh>
    <rPh sb="26" eb="29">
      <t>ショウキボ</t>
    </rPh>
    <rPh sb="29" eb="31">
      <t>キギョウ</t>
    </rPh>
    <rPh sb="31" eb="34">
      <t>キョウサイナド</t>
    </rPh>
    <rPh sb="34" eb="36">
      <t>カケキン</t>
    </rPh>
    <rPh sb="39" eb="42">
      <t>イリョウヒ</t>
    </rPh>
    <rPh sb="45" eb="47">
      <t>ザッソン</t>
    </rPh>
    <rPh sb="49" eb="50">
      <t>ナド</t>
    </rPh>
    <phoneticPr fontId="1"/>
  </si>
  <si>
    <t>全日制</t>
  </si>
  <si>
    <t>【高校生等（新制度）】　高校生等奨学給付金（家計急変）判定シート</t>
    <rPh sb="12" eb="15">
      <t>コウコウセイ</t>
    </rPh>
    <rPh sb="15" eb="16">
      <t>ナド</t>
    </rPh>
    <rPh sb="16" eb="21">
      <t>ショウガクキュウフキン</t>
    </rPh>
    <rPh sb="22" eb="26">
      <t>カケイキュウヘン</t>
    </rPh>
    <rPh sb="27" eb="29">
      <t>ハンテイ</t>
    </rPh>
    <phoneticPr fontId="1"/>
  </si>
  <si>
    <t>【高校生等（旧制度）】　高校生等奨学給付金（家計急変）判定シート</t>
    <rPh sb="6" eb="7">
      <t>キュウ</t>
    </rPh>
    <rPh sb="12" eb="15">
      <t>コウコウセイ</t>
    </rPh>
    <rPh sb="15" eb="16">
      <t>ナド</t>
    </rPh>
    <rPh sb="16" eb="21">
      <t>ショウガクキュウフキン</t>
    </rPh>
    <rPh sb="22" eb="26">
      <t>カケイキュウヘン</t>
    </rPh>
    <rPh sb="27" eb="29">
      <t>ハンテイ</t>
    </rPh>
    <phoneticPr fontId="1"/>
  </si>
  <si>
    <t>兵庫県立伊丹高等学校</t>
    <rPh sb="0" eb="2">
      <t>ヒョウゴ</t>
    </rPh>
    <rPh sb="2" eb="4">
      <t>ケンリツ</t>
    </rPh>
    <rPh sb="4" eb="6">
      <t>イタミ</t>
    </rPh>
    <rPh sb="6" eb="8">
      <t>コウトウ</t>
    </rPh>
    <rPh sb="8" eb="10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</si>
</sst>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,##0;&quot;△ &quot;#,##0"/>
  </numFmts>
  <fonts count="6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7" fontId="2" fillId="2" borderId="1" xfId="0" applyNumberFormat="1" applyFont="1" applyFill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177" fontId="2" fillId="3" borderId="3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3" borderId="3" xfId="0" applyNumberFormat="1" applyFont="1" applyFill="1" applyBorder="1" applyAlignment="1">
      <alignment horizontal="center" vertical="center"/>
    </xf>
    <xf numFmtId="177" fontId="2" fillId="3" borderId="4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7" xfId="0" applyNumberFormat="1" applyFont="1" applyFill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C24C-3622-4A8A-B084-63B9CCB85FB4}">
  <sheetPr>
    <pageSetUpPr fitToPage="1"/>
  </sheetPr>
  <dimension ref="A1:E44"/>
  <sheetViews>
    <sheetView tabSelected="1" zoomScale="80" zoomScaleNormal="80" workbookViewId="0">
      <selection activeCell="E5" sqref="E5"/>
    </sheetView>
  </sheetViews>
  <sheetFormatPr defaultColWidth="8.625" defaultRowHeight="14.25"/>
  <cols>
    <col min="1" max="1" width="4.125" style="2" bestFit="1" customWidth="1"/>
    <col min="2" max="2" width="28.375" style="1" bestFit="1" customWidth="1"/>
    <col min="3" max="4" width="11.625" style="3" customWidth="1"/>
    <col min="5" max="5" width="57.375" style="1" bestFit="1" customWidth="1"/>
    <col min="6" max="16384" width="8.625" style="1"/>
  </cols>
  <sheetData>
    <row r="1" spans="1:5" ht="21.6" customHeight="1">
      <c r="A1" s="25" t="s">
        <v>96</v>
      </c>
      <c r="B1" s="25"/>
      <c r="C1" s="25"/>
      <c r="D1" s="25"/>
      <c r="E1" s="25"/>
    </row>
    <row r="3" spans="1:5" ht="21.6" customHeight="1">
      <c r="D3" s="13" t="s">
        <v>91</v>
      </c>
      <c r="E3" s="16" t="s">
        <v>98</v>
      </c>
    </row>
    <row r="4" spans="1:5" ht="21.6" customHeight="1">
      <c r="D4" s="13" t="s">
        <v>92</v>
      </c>
      <c r="E4" s="16"/>
    </row>
    <row r="5" spans="1:5" ht="14.1" customHeight="1">
      <c r="D5" s="17"/>
      <c r="E5" s="2"/>
    </row>
    <row r="6" spans="1:5" ht="21.95" customHeight="1">
      <c r="A6" s="1" t="s">
        <v>80</v>
      </c>
    </row>
    <row r="7" spans="1:5" ht="21.95" customHeight="1">
      <c r="A7" s="26" t="s">
        <v>67</v>
      </c>
      <c r="B7" s="26" t="s">
        <v>59</v>
      </c>
      <c r="C7" s="19" t="s">
        <v>58</v>
      </c>
      <c r="D7" s="20"/>
      <c r="E7" s="26" t="s">
        <v>60</v>
      </c>
    </row>
    <row r="8" spans="1:5" ht="21.95" customHeight="1">
      <c r="A8" s="27"/>
      <c r="B8" s="27"/>
      <c r="C8" s="12" t="s">
        <v>56</v>
      </c>
      <c r="D8" s="11" t="s">
        <v>57</v>
      </c>
      <c r="E8" s="27"/>
    </row>
    <row r="9" spans="1:5" ht="21.95" customHeight="1">
      <c r="A9" s="5" t="s">
        <v>4</v>
      </c>
      <c r="B9" s="6" t="s">
        <v>0</v>
      </c>
      <c r="C9" s="7"/>
      <c r="D9" s="7"/>
      <c r="E9" s="6" t="s">
        <v>1</v>
      </c>
    </row>
    <row r="10" spans="1:5" ht="66.599999999999994" customHeight="1">
      <c r="A10" s="5" t="s">
        <v>5</v>
      </c>
      <c r="B10" s="6" t="s">
        <v>11</v>
      </c>
      <c r="C10" s="8">
        <f>IF(C9&lt;=1900000,650000,IF(C9&lt;=3600000,C9*30%+80000,IF(C9&lt;=6600000,C9*20%+440000,IF(C9&lt;=8500000,C9*10%+1100000,1950000))))</f>
        <v>650000</v>
      </c>
      <c r="D10" s="8">
        <f>IF(D9&lt;=1900000,650000,IF(D9&lt;=3600000,D9*30%+80000,IF(D9&lt;=6600000,D9*20%+440000,IF(D9&lt;=8500000,D9*10%+1100000,1950000))))</f>
        <v>650000</v>
      </c>
      <c r="E10" s="9" t="s">
        <v>21</v>
      </c>
    </row>
    <row r="11" spans="1:5" ht="21.95" customHeight="1">
      <c r="A11" s="5" t="s">
        <v>6</v>
      </c>
      <c r="B11" s="6" t="s">
        <v>3</v>
      </c>
      <c r="C11" s="8">
        <v>430000</v>
      </c>
      <c r="D11" s="8">
        <v>430000</v>
      </c>
      <c r="E11" s="6" t="s">
        <v>7</v>
      </c>
    </row>
    <row r="12" spans="1:5" ht="21.95" customHeight="1">
      <c r="A12" s="5" t="s">
        <v>27</v>
      </c>
      <c r="B12" s="6" t="s">
        <v>2</v>
      </c>
      <c r="C12" s="7"/>
      <c r="D12" s="7"/>
      <c r="E12" s="6" t="s">
        <v>15</v>
      </c>
    </row>
    <row r="13" spans="1:5" ht="21.95" customHeight="1">
      <c r="A13" s="5" t="s">
        <v>28</v>
      </c>
      <c r="B13" s="6" t="s">
        <v>8</v>
      </c>
      <c r="C13" s="7"/>
      <c r="D13" s="7"/>
      <c r="E13" s="6" t="s">
        <v>16</v>
      </c>
    </row>
    <row r="14" spans="1:5" ht="21.95" customHeight="1">
      <c r="A14" s="5" t="s">
        <v>29</v>
      </c>
      <c r="B14" s="6" t="s">
        <v>9</v>
      </c>
      <c r="C14" s="7"/>
      <c r="D14" s="7"/>
      <c r="E14" s="6" t="s">
        <v>17</v>
      </c>
    </row>
    <row r="15" spans="1:5" ht="21.95" customHeight="1">
      <c r="A15" s="5" t="s">
        <v>30</v>
      </c>
      <c r="B15" s="6" t="s">
        <v>10</v>
      </c>
      <c r="C15" s="7"/>
      <c r="D15" s="7"/>
      <c r="E15" s="6" t="s">
        <v>24</v>
      </c>
    </row>
    <row r="16" spans="1:5" ht="21.95" customHeight="1">
      <c r="A16" s="5" t="s">
        <v>31</v>
      </c>
      <c r="B16" s="6" t="s">
        <v>12</v>
      </c>
      <c r="C16" s="7"/>
      <c r="D16" s="7"/>
      <c r="E16" s="6" t="s">
        <v>25</v>
      </c>
    </row>
    <row r="17" spans="1:5" ht="75.599999999999994" customHeight="1">
      <c r="A17" s="5" t="s">
        <v>32</v>
      </c>
      <c r="B17" s="6" t="s">
        <v>13</v>
      </c>
      <c r="C17" s="7"/>
      <c r="D17" s="7"/>
      <c r="E17" s="9" t="s">
        <v>18</v>
      </c>
    </row>
    <row r="18" spans="1:5" ht="21.95" customHeight="1">
      <c r="A18" s="4" t="s">
        <v>33</v>
      </c>
      <c r="B18" s="6" t="s">
        <v>14</v>
      </c>
      <c r="C18" s="7"/>
      <c r="D18" s="7"/>
      <c r="E18" s="6" t="s">
        <v>23</v>
      </c>
    </row>
    <row r="19" spans="1:5" ht="21.95" customHeight="1">
      <c r="A19" s="4" t="s">
        <v>34</v>
      </c>
      <c r="B19" s="6" t="s">
        <v>22</v>
      </c>
      <c r="C19" s="7"/>
      <c r="D19" s="7"/>
      <c r="E19" s="6" t="s">
        <v>26</v>
      </c>
    </row>
    <row r="20" spans="1:5" ht="35.1" customHeight="1">
      <c r="A20" s="4" t="s">
        <v>35</v>
      </c>
      <c r="B20" s="6" t="s">
        <v>19</v>
      </c>
      <c r="C20" s="7"/>
      <c r="D20" s="7"/>
      <c r="E20" s="9" t="s">
        <v>94</v>
      </c>
    </row>
    <row r="21" spans="1:5" ht="21.95" customHeight="1">
      <c r="A21" s="4" t="s">
        <v>36</v>
      </c>
      <c r="B21" s="6" t="s">
        <v>20</v>
      </c>
      <c r="C21" s="8">
        <f>ROUNDDOWN(MAX(0,(C9-C10)-SUM(C11:C20)),-3)</f>
        <v>0</v>
      </c>
      <c r="D21" s="8">
        <f>ROUNDDOWN(MAX(0,(D9-D10)-SUM(D11:D20)),-3)</f>
        <v>0</v>
      </c>
      <c r="E21" s="6" t="s">
        <v>37</v>
      </c>
    </row>
    <row r="22" spans="1:5" ht="21.95" customHeight="1">
      <c r="A22" s="4" t="s">
        <v>48</v>
      </c>
      <c r="B22" s="6" t="s">
        <v>38</v>
      </c>
      <c r="C22" s="8">
        <f>ROUNDDOWN(C21*10%,0)</f>
        <v>0</v>
      </c>
      <c r="D22" s="8">
        <f>ROUNDDOWN(D21*10%,0)</f>
        <v>0</v>
      </c>
      <c r="E22" s="6" t="s">
        <v>39</v>
      </c>
    </row>
    <row r="23" spans="1:5" ht="33.950000000000003" customHeight="1">
      <c r="A23" s="4" t="s">
        <v>49</v>
      </c>
      <c r="B23" s="6" t="s">
        <v>40</v>
      </c>
      <c r="C23" s="7"/>
      <c r="D23" s="7"/>
      <c r="E23" s="9" t="s">
        <v>44</v>
      </c>
    </row>
    <row r="24" spans="1:5" ht="21.95" customHeight="1">
      <c r="A24" s="4" t="s">
        <v>50</v>
      </c>
      <c r="B24" s="9" t="s">
        <v>43</v>
      </c>
      <c r="C24" s="7"/>
      <c r="D24" s="7"/>
      <c r="E24" s="6" t="s">
        <v>45</v>
      </c>
    </row>
    <row r="25" spans="1:5" ht="21.95" customHeight="1">
      <c r="A25" s="4" t="s">
        <v>51</v>
      </c>
      <c r="B25" s="9" t="s">
        <v>41</v>
      </c>
      <c r="C25" s="7"/>
      <c r="D25" s="7"/>
      <c r="E25" s="6" t="s">
        <v>46</v>
      </c>
    </row>
    <row r="26" spans="1:5" ht="21.95" customHeight="1">
      <c r="A26" s="4" t="s">
        <v>52</v>
      </c>
      <c r="B26" s="6" t="s">
        <v>42</v>
      </c>
      <c r="C26" s="7"/>
      <c r="D26" s="7"/>
      <c r="E26" s="6" t="s">
        <v>93</v>
      </c>
    </row>
    <row r="27" spans="1:5" ht="21.95" customHeight="1">
      <c r="A27" s="4" t="s">
        <v>53</v>
      </c>
      <c r="B27" s="6" t="s">
        <v>47</v>
      </c>
      <c r="C27" s="8">
        <f>ROUNDDOWN(MAX(0,C22-SUM(C23:C26)),-2)</f>
        <v>0</v>
      </c>
      <c r="D27" s="8">
        <f>ROUNDDOWN(MAX(0,D22-SUM(D23:D26)),-2)</f>
        <v>0</v>
      </c>
      <c r="E27" s="6" t="s">
        <v>55</v>
      </c>
    </row>
    <row r="28" spans="1:5" ht="18" customHeight="1"/>
    <row r="29" spans="1:5" ht="21" customHeight="1">
      <c r="A29" s="1" t="s">
        <v>81</v>
      </c>
    </row>
    <row r="30" spans="1:5" ht="21.95" customHeight="1">
      <c r="A30" s="10" t="s">
        <v>67</v>
      </c>
      <c r="B30" s="10" t="s">
        <v>59</v>
      </c>
      <c r="C30" s="19" t="s">
        <v>83</v>
      </c>
      <c r="D30" s="20"/>
      <c r="E30" s="10" t="s">
        <v>60</v>
      </c>
    </row>
    <row r="31" spans="1:5" ht="21.95" customHeight="1">
      <c r="A31" s="4" t="s">
        <v>54</v>
      </c>
      <c r="B31" s="6" t="s">
        <v>61</v>
      </c>
      <c r="C31" s="28">
        <f>SUM(C27:D27)</f>
        <v>0</v>
      </c>
      <c r="D31" s="28"/>
      <c r="E31" s="6" t="s">
        <v>70</v>
      </c>
    </row>
    <row r="32" spans="1:5" ht="21.95" customHeight="1">
      <c r="A32" s="4" t="s">
        <v>64</v>
      </c>
      <c r="B32" s="6" t="s">
        <v>62</v>
      </c>
      <c r="C32" s="18" t="str">
        <f>IF(C31=0,"非課税世帯",IF(C31&lt;105500,"年収270～380万円相当",IF(C31&lt;182500,"年収380～490万円相当","対象外")))</f>
        <v>非課税世帯</v>
      </c>
      <c r="D32" s="18"/>
      <c r="E32" s="6"/>
    </row>
    <row r="33" spans="1:5" ht="21.95" customHeight="1">
      <c r="A33" s="4" t="s">
        <v>65</v>
      </c>
      <c r="B33" s="6" t="s">
        <v>63</v>
      </c>
      <c r="C33" s="29" t="s">
        <v>95</v>
      </c>
      <c r="D33" s="29"/>
      <c r="E33" s="6" t="s">
        <v>77</v>
      </c>
    </row>
    <row r="34" spans="1:5" ht="21.95" customHeight="1">
      <c r="A34" s="4" t="s">
        <v>66</v>
      </c>
      <c r="B34" s="6" t="s">
        <v>69</v>
      </c>
      <c r="C34" s="18">
        <f>IF(C31=0,IF(OR(C33="全日制",C33="定時制",C33="高等専門学校"),143700,50500),IF(C31&lt;105500,IF(OR(C33="全日制",C33="定時制",C33="高等専門学校"),47900,16830),IF(C31&lt;182500,IF(OR(C33="全日制",C33="定時制",C33="高等専門学校"),35930,12630),0)))</f>
        <v>143700</v>
      </c>
      <c r="D34" s="18"/>
      <c r="E34" s="6"/>
    </row>
    <row r="35" spans="1:5" ht="21.95" customHeight="1">
      <c r="A35" s="4" t="s">
        <v>73</v>
      </c>
      <c r="B35" s="6" t="s">
        <v>68</v>
      </c>
      <c r="C35" s="30"/>
      <c r="D35" s="30"/>
      <c r="E35" s="6" t="s">
        <v>79</v>
      </c>
    </row>
    <row r="36" spans="1:5" ht="21.95" customHeight="1">
      <c r="A36" s="4" t="s">
        <v>74</v>
      </c>
      <c r="B36" s="6" t="s">
        <v>71</v>
      </c>
      <c r="C36" s="30"/>
      <c r="D36" s="30"/>
      <c r="E36" s="6" t="s">
        <v>78</v>
      </c>
    </row>
    <row r="37" spans="1:5" ht="21.95" customHeight="1">
      <c r="A37" s="4" t="s">
        <v>75</v>
      </c>
      <c r="B37" s="6" t="s">
        <v>72</v>
      </c>
      <c r="C37" s="18">
        <f>IF(DAY(C36)=1,4-MONTH(C36)+12,3-MONTH(C36)+12)</f>
        <v>14</v>
      </c>
      <c r="D37" s="18"/>
      <c r="E37" s="6"/>
    </row>
    <row r="38" spans="1:5" ht="21.95" customHeight="1">
      <c r="A38" s="4" t="s">
        <v>76</v>
      </c>
      <c r="B38" s="6" t="s">
        <v>88</v>
      </c>
      <c r="C38" s="18">
        <f>ROUNDDOWN(C34*C37/12,0)</f>
        <v>167650</v>
      </c>
      <c r="D38" s="18"/>
      <c r="E38" s="6"/>
    </row>
    <row r="39" spans="1:5" ht="18" customHeight="1"/>
    <row r="40" spans="1:5" ht="21" customHeight="1">
      <c r="A40" s="1" t="s">
        <v>82</v>
      </c>
    </row>
    <row r="41" spans="1:5" ht="21.95" customHeight="1">
      <c r="A41" s="10" t="s">
        <v>67</v>
      </c>
      <c r="B41" s="10" t="s">
        <v>59</v>
      </c>
      <c r="C41" s="19" t="s">
        <v>58</v>
      </c>
      <c r="D41" s="20"/>
      <c r="E41" s="10" t="s">
        <v>60</v>
      </c>
    </row>
    <row r="42" spans="1:5" ht="21.95" customHeight="1" thickBot="1">
      <c r="A42" s="4" t="s">
        <v>84</v>
      </c>
      <c r="B42" s="6" t="s">
        <v>85</v>
      </c>
      <c r="C42" s="21"/>
      <c r="D42" s="22"/>
      <c r="E42" s="6" t="s">
        <v>90</v>
      </c>
    </row>
    <row r="43" spans="1:5" ht="24.6" customHeight="1" thickTop="1" thickBot="1">
      <c r="A43" s="4" t="s">
        <v>86</v>
      </c>
      <c r="B43" s="14" t="s">
        <v>87</v>
      </c>
      <c r="C43" s="23">
        <f>MAX(0,C38-ROUNDDOWN(C42*C37/12,0))</f>
        <v>167650</v>
      </c>
      <c r="D43" s="24"/>
      <c r="E43" s="15" t="s">
        <v>89</v>
      </c>
    </row>
    <row r="44" spans="1:5" ht="15" thickTop="1"/>
  </sheetData>
  <mergeCells count="17">
    <mergeCell ref="C37:D37"/>
    <mergeCell ref="C32:D32"/>
    <mergeCell ref="C41:D41"/>
    <mergeCell ref="C42:D42"/>
    <mergeCell ref="C43:D43"/>
    <mergeCell ref="A1:E1"/>
    <mergeCell ref="C7:D7"/>
    <mergeCell ref="A7:A8"/>
    <mergeCell ref="B7:B8"/>
    <mergeCell ref="E7:E8"/>
    <mergeCell ref="C31:D31"/>
    <mergeCell ref="C38:D38"/>
    <mergeCell ref="C33:D33"/>
    <mergeCell ref="C34:D34"/>
    <mergeCell ref="C30:D30"/>
    <mergeCell ref="C35:D35"/>
    <mergeCell ref="C36:D36"/>
  </mergeCells>
  <phoneticPr fontId="1"/>
  <dataValidations count="1">
    <dataValidation type="list" allowBlank="1" showInputMessage="1" showErrorMessage="1" sqref="C33:D33" xr:uid="{5E251D8A-E62C-4C08-92EF-CE13B4893E5D}">
      <formula1>"全日制,定時制,通信制,高等専門学校"</formula1>
    </dataValidation>
  </dataValidations>
  <pageMargins left="0.35433070866141736" right="0.27559055118110237" top="0.47244094488188981" bottom="0.35433070866141736" header="0.19685039370078741" footer="0.1574803149606299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F339-F9ED-4A26-A5A8-E02B370AB40E}">
  <sheetPr>
    <pageSetUpPr fitToPage="1"/>
  </sheetPr>
  <dimension ref="A1:E44"/>
  <sheetViews>
    <sheetView zoomScale="80" zoomScaleNormal="80" workbookViewId="0">
      <selection activeCell="H21" sqref="H21"/>
    </sheetView>
  </sheetViews>
  <sheetFormatPr defaultColWidth="8.625" defaultRowHeight="14.25"/>
  <cols>
    <col min="1" max="1" width="4.125" style="2" bestFit="1" customWidth="1"/>
    <col min="2" max="2" width="28.375" style="1" bestFit="1" customWidth="1"/>
    <col min="3" max="4" width="11.625" style="3" customWidth="1"/>
    <col min="5" max="5" width="57.375" style="1" bestFit="1" customWidth="1"/>
    <col min="6" max="16384" width="8.625" style="1"/>
  </cols>
  <sheetData>
    <row r="1" spans="1:5" ht="21.6" customHeight="1">
      <c r="A1" s="25" t="s">
        <v>97</v>
      </c>
      <c r="B1" s="25"/>
      <c r="C1" s="25"/>
      <c r="D1" s="25"/>
      <c r="E1" s="25"/>
    </row>
    <row r="3" spans="1:5" ht="21.6" customHeight="1">
      <c r="D3" s="13" t="s">
        <v>91</v>
      </c>
      <c r="E3" s="16"/>
    </row>
    <row r="4" spans="1:5" ht="21.6" customHeight="1">
      <c r="D4" s="13" t="s">
        <v>92</v>
      </c>
      <c r="E4" s="16"/>
    </row>
    <row r="5" spans="1:5" ht="14.1" customHeight="1">
      <c r="D5" s="17"/>
      <c r="E5" s="2"/>
    </row>
    <row r="6" spans="1:5" ht="21.95" customHeight="1">
      <c r="A6" s="1" t="s">
        <v>80</v>
      </c>
    </row>
    <row r="7" spans="1:5" ht="21.95" customHeight="1">
      <c r="A7" s="26" t="s">
        <v>67</v>
      </c>
      <c r="B7" s="26" t="s">
        <v>59</v>
      </c>
      <c r="C7" s="19" t="s">
        <v>58</v>
      </c>
      <c r="D7" s="20"/>
      <c r="E7" s="26" t="s">
        <v>60</v>
      </c>
    </row>
    <row r="8" spans="1:5" ht="21.95" customHeight="1">
      <c r="A8" s="27"/>
      <c r="B8" s="27"/>
      <c r="C8" s="12" t="s">
        <v>56</v>
      </c>
      <c r="D8" s="11" t="s">
        <v>57</v>
      </c>
      <c r="E8" s="27"/>
    </row>
    <row r="9" spans="1:5" ht="21.95" customHeight="1">
      <c r="A9" s="5" t="s">
        <v>4</v>
      </c>
      <c r="B9" s="6" t="s">
        <v>0</v>
      </c>
      <c r="C9" s="7"/>
      <c r="D9" s="7"/>
      <c r="E9" s="6" t="s">
        <v>1</v>
      </c>
    </row>
    <row r="10" spans="1:5" ht="66.599999999999994" customHeight="1">
      <c r="A10" s="5" t="s">
        <v>5</v>
      </c>
      <c r="B10" s="6" t="s">
        <v>11</v>
      </c>
      <c r="C10" s="8">
        <f>IF(C9&lt;=1900000,650000,IF(C9&lt;=3600000,C9*30%+80000,IF(C9&lt;=6600000,C9*20%+440000,IF(C9&lt;=8500000,C9*10%+1100000,1950000))))</f>
        <v>650000</v>
      </c>
      <c r="D10" s="8">
        <f>IF(D9&lt;=1900000,650000,IF(D9&lt;=3600000,D9*30%+80000,IF(D9&lt;=6600000,D9*20%+440000,IF(D9&lt;=8500000,D9*10%+1100000,1950000))))</f>
        <v>650000</v>
      </c>
      <c r="E10" s="9" t="s">
        <v>21</v>
      </c>
    </row>
    <row r="11" spans="1:5" ht="21.95" customHeight="1">
      <c r="A11" s="5" t="s">
        <v>6</v>
      </c>
      <c r="B11" s="6" t="s">
        <v>3</v>
      </c>
      <c r="C11" s="8">
        <v>430000</v>
      </c>
      <c r="D11" s="8">
        <v>430000</v>
      </c>
      <c r="E11" s="6" t="s">
        <v>7</v>
      </c>
    </row>
    <row r="12" spans="1:5" ht="21.95" customHeight="1">
      <c r="A12" s="5" t="s">
        <v>27</v>
      </c>
      <c r="B12" s="6" t="s">
        <v>2</v>
      </c>
      <c r="C12" s="7"/>
      <c r="D12" s="7"/>
      <c r="E12" s="6" t="s">
        <v>15</v>
      </c>
    </row>
    <row r="13" spans="1:5" ht="21.95" customHeight="1">
      <c r="A13" s="5" t="s">
        <v>28</v>
      </c>
      <c r="B13" s="6" t="s">
        <v>8</v>
      </c>
      <c r="C13" s="7"/>
      <c r="D13" s="7"/>
      <c r="E13" s="6" t="s">
        <v>16</v>
      </c>
    </row>
    <row r="14" spans="1:5" ht="21.95" customHeight="1">
      <c r="A14" s="5" t="s">
        <v>29</v>
      </c>
      <c r="B14" s="6" t="s">
        <v>9</v>
      </c>
      <c r="C14" s="7"/>
      <c r="D14" s="7"/>
      <c r="E14" s="6" t="s">
        <v>17</v>
      </c>
    </row>
    <row r="15" spans="1:5" ht="21.95" customHeight="1">
      <c r="A15" s="5" t="s">
        <v>30</v>
      </c>
      <c r="B15" s="6" t="s">
        <v>10</v>
      </c>
      <c r="C15" s="7"/>
      <c r="D15" s="7"/>
      <c r="E15" s="6" t="s">
        <v>24</v>
      </c>
    </row>
    <row r="16" spans="1:5" ht="21.95" customHeight="1">
      <c r="A16" s="5" t="s">
        <v>31</v>
      </c>
      <c r="B16" s="6" t="s">
        <v>12</v>
      </c>
      <c r="C16" s="7"/>
      <c r="D16" s="7"/>
      <c r="E16" s="6" t="s">
        <v>25</v>
      </c>
    </row>
    <row r="17" spans="1:5" ht="75.599999999999994" customHeight="1">
      <c r="A17" s="5" t="s">
        <v>32</v>
      </c>
      <c r="B17" s="6" t="s">
        <v>13</v>
      </c>
      <c r="C17" s="7"/>
      <c r="D17" s="7"/>
      <c r="E17" s="9" t="s">
        <v>18</v>
      </c>
    </row>
    <row r="18" spans="1:5" ht="21.95" customHeight="1">
      <c r="A18" s="4" t="s">
        <v>33</v>
      </c>
      <c r="B18" s="6" t="s">
        <v>14</v>
      </c>
      <c r="C18" s="7"/>
      <c r="D18" s="7"/>
      <c r="E18" s="6" t="s">
        <v>23</v>
      </c>
    </row>
    <row r="19" spans="1:5" ht="21.95" customHeight="1">
      <c r="A19" s="4" t="s">
        <v>34</v>
      </c>
      <c r="B19" s="6" t="s">
        <v>22</v>
      </c>
      <c r="C19" s="7"/>
      <c r="D19" s="7"/>
      <c r="E19" s="6" t="s">
        <v>26</v>
      </c>
    </row>
    <row r="20" spans="1:5" ht="35.1" customHeight="1">
      <c r="A20" s="4" t="s">
        <v>35</v>
      </c>
      <c r="B20" s="6" t="s">
        <v>19</v>
      </c>
      <c r="C20" s="7"/>
      <c r="D20" s="7"/>
      <c r="E20" s="9" t="s">
        <v>94</v>
      </c>
    </row>
    <row r="21" spans="1:5" ht="21.95" customHeight="1">
      <c r="A21" s="4" t="s">
        <v>36</v>
      </c>
      <c r="B21" s="6" t="s">
        <v>20</v>
      </c>
      <c r="C21" s="8">
        <f>ROUNDDOWN(MAX(0,(C9-C10)-SUM(C11:C20)),-3)</f>
        <v>0</v>
      </c>
      <c r="D21" s="8">
        <f>ROUNDDOWN(MAX(0,(D9-D10)-SUM(D11:D20)),-3)</f>
        <v>0</v>
      </c>
      <c r="E21" s="6" t="s">
        <v>37</v>
      </c>
    </row>
    <row r="22" spans="1:5" ht="21.95" customHeight="1">
      <c r="A22" s="4" t="s">
        <v>48</v>
      </c>
      <c r="B22" s="6" t="s">
        <v>38</v>
      </c>
      <c r="C22" s="8">
        <f>ROUNDDOWN(C21*10%,0)</f>
        <v>0</v>
      </c>
      <c r="D22" s="8">
        <f>ROUNDDOWN(D21*10%,0)</f>
        <v>0</v>
      </c>
      <c r="E22" s="6" t="s">
        <v>39</v>
      </c>
    </row>
    <row r="23" spans="1:5" ht="33.950000000000003" customHeight="1">
      <c r="A23" s="4" t="s">
        <v>49</v>
      </c>
      <c r="B23" s="6" t="s">
        <v>40</v>
      </c>
      <c r="C23" s="7"/>
      <c r="D23" s="7"/>
      <c r="E23" s="9" t="s">
        <v>44</v>
      </c>
    </row>
    <row r="24" spans="1:5" ht="21.95" customHeight="1">
      <c r="A24" s="4" t="s">
        <v>50</v>
      </c>
      <c r="B24" s="9" t="s">
        <v>43</v>
      </c>
      <c r="C24" s="7"/>
      <c r="D24" s="7"/>
      <c r="E24" s="6" t="s">
        <v>45</v>
      </c>
    </row>
    <row r="25" spans="1:5" ht="21.95" customHeight="1">
      <c r="A25" s="4" t="s">
        <v>51</v>
      </c>
      <c r="B25" s="9" t="s">
        <v>41</v>
      </c>
      <c r="C25" s="7"/>
      <c r="D25" s="7"/>
      <c r="E25" s="6" t="s">
        <v>46</v>
      </c>
    </row>
    <row r="26" spans="1:5" ht="21.95" customHeight="1">
      <c r="A26" s="4" t="s">
        <v>52</v>
      </c>
      <c r="B26" s="6" t="s">
        <v>42</v>
      </c>
      <c r="C26" s="7"/>
      <c r="D26" s="7"/>
      <c r="E26" s="6" t="s">
        <v>93</v>
      </c>
    </row>
    <row r="27" spans="1:5" ht="21.95" customHeight="1">
      <c r="A27" s="4" t="s">
        <v>53</v>
      </c>
      <c r="B27" s="6" t="s">
        <v>47</v>
      </c>
      <c r="C27" s="8">
        <f>ROUNDDOWN(MAX(0,C22-SUM(C23:C26)),-2)</f>
        <v>0</v>
      </c>
      <c r="D27" s="8">
        <f>ROUNDDOWN(MAX(0,D22-SUM(D23:D26)),-2)</f>
        <v>0</v>
      </c>
      <c r="E27" s="6" t="s">
        <v>55</v>
      </c>
    </row>
    <row r="28" spans="1:5" ht="18" customHeight="1"/>
    <row r="29" spans="1:5" ht="21" customHeight="1">
      <c r="A29" s="1" t="s">
        <v>81</v>
      </c>
    </row>
    <row r="30" spans="1:5" ht="21.95" customHeight="1">
      <c r="A30" s="10" t="s">
        <v>67</v>
      </c>
      <c r="B30" s="10" t="s">
        <v>59</v>
      </c>
      <c r="C30" s="19" t="s">
        <v>83</v>
      </c>
      <c r="D30" s="20"/>
      <c r="E30" s="10" t="s">
        <v>60</v>
      </c>
    </row>
    <row r="31" spans="1:5" ht="21.95" customHeight="1">
      <c r="A31" s="4" t="s">
        <v>54</v>
      </c>
      <c r="B31" s="6" t="s">
        <v>61</v>
      </c>
      <c r="C31" s="28">
        <f>SUM(C27:D27)</f>
        <v>0</v>
      </c>
      <c r="D31" s="28"/>
      <c r="E31" s="6" t="s">
        <v>70</v>
      </c>
    </row>
    <row r="32" spans="1:5" ht="21.95" customHeight="1">
      <c r="A32" s="4" t="s">
        <v>64</v>
      </c>
      <c r="B32" s="6" t="s">
        <v>62</v>
      </c>
      <c r="C32" s="18" t="str">
        <f>IF(C31=0,"非課税世帯","対象外")</f>
        <v>非課税世帯</v>
      </c>
      <c r="D32" s="18"/>
      <c r="E32" s="6"/>
    </row>
    <row r="33" spans="1:5" ht="21.95" customHeight="1">
      <c r="A33" s="4" t="s">
        <v>65</v>
      </c>
      <c r="B33" s="6" t="s">
        <v>63</v>
      </c>
      <c r="C33" s="29" t="s">
        <v>95</v>
      </c>
      <c r="D33" s="29"/>
      <c r="E33" s="6" t="s">
        <v>77</v>
      </c>
    </row>
    <row r="34" spans="1:5" ht="21.95" customHeight="1">
      <c r="A34" s="4" t="s">
        <v>66</v>
      </c>
      <c r="B34" s="6" t="s">
        <v>69</v>
      </c>
      <c r="C34" s="18">
        <f>IF(C31=0,IF(OR(C33="全日制",C33="定時制",C33="高等専門学校"),143700,50500),0)</f>
        <v>143700</v>
      </c>
      <c r="D34" s="18"/>
      <c r="E34" s="6"/>
    </row>
    <row r="35" spans="1:5" ht="21.95" customHeight="1">
      <c r="A35" s="4" t="s">
        <v>73</v>
      </c>
      <c r="B35" s="6" t="s">
        <v>68</v>
      </c>
      <c r="C35" s="30"/>
      <c r="D35" s="30"/>
      <c r="E35" s="6" t="s">
        <v>79</v>
      </c>
    </row>
    <row r="36" spans="1:5" ht="21.95" customHeight="1">
      <c r="A36" s="4" t="s">
        <v>74</v>
      </c>
      <c r="B36" s="6" t="s">
        <v>71</v>
      </c>
      <c r="C36" s="30"/>
      <c r="D36" s="30"/>
      <c r="E36" s="6" t="s">
        <v>78</v>
      </c>
    </row>
    <row r="37" spans="1:5" ht="21.95" customHeight="1">
      <c r="A37" s="4" t="s">
        <v>75</v>
      </c>
      <c r="B37" s="6" t="s">
        <v>72</v>
      </c>
      <c r="C37" s="18">
        <f>IF(DAY(C36)=1,4-MONTH(C36)+12,3-MONTH(C36)+12)</f>
        <v>14</v>
      </c>
      <c r="D37" s="18"/>
      <c r="E37" s="6"/>
    </row>
    <row r="38" spans="1:5" ht="21.95" customHeight="1">
      <c r="A38" s="4" t="s">
        <v>76</v>
      </c>
      <c r="B38" s="6" t="s">
        <v>88</v>
      </c>
      <c r="C38" s="18">
        <f>ROUNDDOWN(C34*C37/12,0)</f>
        <v>167650</v>
      </c>
      <c r="D38" s="18"/>
      <c r="E38" s="6"/>
    </row>
    <row r="39" spans="1:5" ht="18" customHeight="1"/>
    <row r="40" spans="1:5" ht="21" customHeight="1">
      <c r="A40" s="1" t="s">
        <v>82</v>
      </c>
    </row>
    <row r="41" spans="1:5" ht="21.95" customHeight="1">
      <c r="A41" s="10" t="s">
        <v>67</v>
      </c>
      <c r="B41" s="10" t="s">
        <v>59</v>
      </c>
      <c r="C41" s="19" t="s">
        <v>58</v>
      </c>
      <c r="D41" s="20"/>
      <c r="E41" s="10" t="s">
        <v>60</v>
      </c>
    </row>
    <row r="42" spans="1:5" ht="21.95" customHeight="1" thickBot="1">
      <c r="A42" s="4" t="s">
        <v>84</v>
      </c>
      <c r="B42" s="6" t="s">
        <v>85</v>
      </c>
      <c r="C42" s="21">
        <v>0</v>
      </c>
      <c r="D42" s="22"/>
      <c r="E42" s="6" t="s">
        <v>90</v>
      </c>
    </row>
    <row r="43" spans="1:5" ht="24.6" customHeight="1" thickTop="1" thickBot="1">
      <c r="A43" s="4" t="s">
        <v>86</v>
      </c>
      <c r="B43" s="14" t="s">
        <v>87</v>
      </c>
      <c r="C43" s="23">
        <f>MAX(0,C38-ROUNDDOWN(C42*C37/12,0))</f>
        <v>167650</v>
      </c>
      <c r="D43" s="24"/>
      <c r="E43" s="15" t="s">
        <v>89</v>
      </c>
    </row>
    <row r="44" spans="1:5" ht="15" thickTop="1"/>
  </sheetData>
  <mergeCells count="17">
    <mergeCell ref="C36:D36"/>
    <mergeCell ref="A1:E1"/>
    <mergeCell ref="A7:A8"/>
    <mergeCell ref="B7:B8"/>
    <mergeCell ref="C7:D7"/>
    <mergeCell ref="E7:E8"/>
    <mergeCell ref="C30:D30"/>
    <mergeCell ref="C31:D31"/>
    <mergeCell ref="C32:D32"/>
    <mergeCell ref="C33:D33"/>
    <mergeCell ref="C34:D34"/>
    <mergeCell ref="C35:D35"/>
    <mergeCell ref="C37:D37"/>
    <mergeCell ref="C38:D38"/>
    <mergeCell ref="C41:D41"/>
    <mergeCell ref="C42:D42"/>
    <mergeCell ref="C43:D43"/>
  </mergeCells>
  <phoneticPr fontId="1"/>
  <dataValidations count="1">
    <dataValidation type="list" allowBlank="1" showInputMessage="1" showErrorMessage="1" sqref="C33:D33" xr:uid="{4F23A2A1-147B-420A-97BC-76E452CC89D3}">
      <formula1>"全日制,定時制,通信制,高等専門学校"</formula1>
    </dataValidation>
  </dataValidations>
  <pageMargins left="0.35433070866141736" right="0.27559055118110237" top="0.47244094488188981" bottom="0.35433070866141736" header="0.19685039370078741" footer="0.15748031496062992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6770B0A22CB24DBCD2471103D74FD8" ma:contentTypeVersion="3" ma:contentTypeDescription="新しいドキュメントを作成します。" ma:contentTypeScope="" ma:versionID="c1aa0a2f19b7787182ce53e5bbe8dd03">
  <xsd:schema xmlns:xsd="http://www.w3.org/2001/XMLSchema" xmlns:xs="http://www.w3.org/2001/XMLSchema" xmlns:p="http://schemas.microsoft.com/office/2006/metadata/properties" xmlns:ns2="c1b39b9c-e2f4-4614-896c-b9c0a24af761" targetNamespace="http://schemas.microsoft.com/office/2006/metadata/properties" ma:root="true" ma:fieldsID="e1c2ddfb44eef072eddff69c5d9f1740" ns2:_="">
    <xsd:import namespace="c1b39b9c-e2f4-4614-896c-b9c0a24af7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39b9c-e2f4-4614-896c-b9c0a24af7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6A695-449B-4DC9-BA18-C242FBEEB7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BA86A9-04F9-464C-9081-FBE5149B150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c1b39b9c-e2f4-4614-896c-b9c0a24af761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54334F-BE9C-40F8-9BD3-F2EDA6A85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b39b9c-e2f4-4614-896c-b9c0a24af7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高校生等（新制度）</vt:lpstr>
      <vt:lpstr>高校生等（旧制度）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　政弘</dc:creator>
  <cp:lastModifiedBy>塩田　明日美</cp:lastModifiedBy>
  <cp:lastPrinted>2026-08-03T07:36:00Z</cp:lastPrinted>
  <dcterms:created xsi:type="dcterms:W3CDTF">2026-07-29T04:37:13Z</dcterms:created>
  <dcterms:modified xsi:type="dcterms:W3CDTF">2026-08-03T07:36:02Z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0x0101009D6770B0A22CB24DBCD2471103D74FD8</vt:lpwstr>
  </property>
</Properties>
</file>