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4/委員長から/90_上位大会/"/>
    </mc:Choice>
  </mc:AlternateContent>
  <bookViews>
    <workbookView xWindow="0" yWindow="0" windowWidth="28800" windowHeight="12210"/>
  </bookViews>
  <sheets>
    <sheet name="入力用" sheetId="2" r:id="rId1"/>
    <sheet name="印刷用①" sheetId="4" r:id="rId2"/>
    <sheet name="印刷用②" sheetId="8" r:id="rId3"/>
    <sheet name="9ﾍﾟｱ以上の印刷用" sheetId="5" r:id="rId4"/>
    <sheet name="委員長コピペ用" sheetId="7" r:id="rId5"/>
  </sheets>
  <externalReferences>
    <externalReference r:id="rId6"/>
  </externalReferences>
  <definedNames>
    <definedName name="_xlnm.Print_Area" localSheetId="3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62913"/>
</workbook>
</file>

<file path=xl/calcChain.xml><?xml version="1.0" encoding="utf-8"?>
<calcChain xmlns="http://schemas.openxmlformats.org/spreadsheetml/2006/main">
  <c r="T4" i="7" l="1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3" i="7"/>
  <c r="R4" i="7"/>
  <c r="R5" i="7"/>
  <c r="R6" i="7"/>
  <c r="AB6" i="7"/>
  <c r="R7" i="7"/>
  <c r="AB7" i="7"/>
  <c r="R8" i="7"/>
  <c r="AB8" i="7"/>
  <c r="R9" i="7"/>
  <c r="R10" i="7"/>
  <c r="R11" i="7"/>
  <c r="R12" i="7"/>
  <c r="R13" i="7"/>
  <c r="R14" i="7"/>
  <c r="R15" i="7"/>
  <c r="R16" i="7"/>
  <c r="R17" i="7"/>
  <c r="R18" i="7"/>
  <c r="R3" i="7"/>
  <c r="AB3" i="7"/>
  <c r="AE12" i="7"/>
  <c r="AE11" i="7"/>
  <c r="AE6" i="7"/>
  <c r="AE5" i="7"/>
  <c r="AE4" i="7"/>
  <c r="AE3" i="7"/>
  <c r="AF12" i="7"/>
  <c r="AG12" i="7"/>
  <c r="AH12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/>
  <c r="W17" i="7"/>
  <c r="W16" i="7"/>
  <c r="W15" i="7"/>
  <c r="W14" i="7"/>
  <c r="X14" i="7"/>
  <c r="W13" i="7"/>
  <c r="W12" i="7"/>
  <c r="X12" i="7"/>
  <c r="W11" i="7"/>
  <c r="W10" i="7"/>
  <c r="W9" i="7"/>
  <c r="W8" i="7"/>
  <c r="W7" i="7"/>
  <c r="X7" i="7"/>
  <c r="W6" i="7"/>
  <c r="W5" i="7"/>
  <c r="W4" i="7"/>
  <c r="X4" i="7"/>
  <c r="W3" i="7"/>
  <c r="U18" i="7"/>
  <c r="V18" i="7"/>
  <c r="U17" i="7"/>
  <c r="U16" i="7"/>
  <c r="V16" i="7"/>
  <c r="U15" i="7"/>
  <c r="U14" i="7"/>
  <c r="U13" i="7"/>
  <c r="U12" i="7"/>
  <c r="U11" i="7"/>
  <c r="V11" i="7"/>
  <c r="U10" i="7"/>
  <c r="AB10" i="7"/>
  <c r="U9" i="7"/>
  <c r="U8" i="7"/>
  <c r="U7" i="7"/>
  <c r="U6" i="7"/>
  <c r="U5" i="7"/>
  <c r="U4" i="7"/>
  <c r="V4" i="7"/>
  <c r="U3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G11" i="7"/>
  <c r="AH11" i="7"/>
  <c r="AF11" i="7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X17" i="7"/>
  <c r="V15" i="7"/>
  <c r="V12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X13" i="7"/>
  <c r="V13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V9" i="7"/>
  <c r="P9" i="7"/>
  <c r="O9" i="7"/>
  <c r="L9" i="7"/>
  <c r="K9" i="7"/>
  <c r="J9" i="7"/>
  <c r="I9" i="7"/>
  <c r="G9" i="7"/>
  <c r="F9" i="7"/>
  <c r="E9" i="7"/>
  <c r="D9" i="7"/>
  <c r="X8" i="7"/>
  <c r="V8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X5" i="7"/>
  <c r="V5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M8" i="7"/>
  <c r="A8" i="7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M17" i="7"/>
  <c r="A17" i="7"/>
  <c r="M9" i="7"/>
  <c r="A9" i="7"/>
  <c r="V10" i="7"/>
  <c r="V17" i="7"/>
  <c r="M4" i="7"/>
  <c r="A4" i="7"/>
  <c r="V3" i="7"/>
  <c r="X6" i="7"/>
  <c r="V7" i="7"/>
  <c r="X15" i="7"/>
  <c r="AB5" i="7"/>
  <c r="X16" i="7"/>
  <c r="X9" i="7"/>
  <c r="AB9" i="7"/>
  <c r="V6" i="7"/>
  <c r="A3" i="7"/>
  <c r="V14" i="7"/>
  <c r="M11" i="7"/>
  <c r="A11" i="7"/>
  <c r="AB4" i="7"/>
  <c r="M5" i="7"/>
  <c r="A5" i="7"/>
  <c r="M15" i="7"/>
  <c r="A15" i="7"/>
  <c r="M16" i="7"/>
  <c r="A16" i="7"/>
  <c r="M12" i="7"/>
  <c r="A12" i="7"/>
  <c r="X11" i="7"/>
  <c r="M6" i="7"/>
  <c r="A6" i="7"/>
  <c r="M13" i="7"/>
  <c r="A13" i="7"/>
  <c r="M7" i="7"/>
  <c r="A7" i="7"/>
  <c r="M14" i="7"/>
  <c r="A14" i="7"/>
  <c r="M10" i="7"/>
  <c r="A10" i="7"/>
  <c r="M18" i="7"/>
  <c r="A18" i="7"/>
  <c r="AC5" i="7"/>
  <c r="AC4" i="7"/>
  <c r="AC8" i="7"/>
  <c r="AC6" i="7"/>
  <c r="AC3" i="7"/>
  <c r="AC7" i="7"/>
  <c r="AC9" i="7"/>
  <c r="AC10" i="7"/>
</calcChain>
</file>

<file path=xl/sharedStrings.xml><?xml version="1.0" encoding="utf-8"?>
<sst xmlns="http://schemas.openxmlformats.org/spreadsheetml/2006/main" count="292" uniqueCount="139">
  <si>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</si>
  <si>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</si>
  <si>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</si>
  <si>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</si>
  <si>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</si>
  <si>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</si>
  <si>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</si>
  <si>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</si>
  <si>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</si>
  <si>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</si>
  <si>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</si>
  <si>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</si>
  <si>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</si>
  <si>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</si>
  <si>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</si>
  <si>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</si>
  <si>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</si>
  <si>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</si>
  <si>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</si>
  <si>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</si>
  <si>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</si>
  <si>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</si>
  <si>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</si>
  <si>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</si>
  <si>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</si>
  <si>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</si>
  <si>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</si>
  <si>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</si>
  <si>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</si>
  <si>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</si>
  <si>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</si>
  <si>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</si>
  <si>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</si>
  <si>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</si>
  <si>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</si>
  <si>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</si>
  <si>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</si>
  <si>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</si>
  <si>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</si>
  <si>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</si>
  <si>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</si>
  <si>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</si>
  <si>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</si>
  <si>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</si>
  <si>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</si>
  <si>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</si>
  <si>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</si>
  <si>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</si>
  <si>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</si>
  <si>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</si>
  <si>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</si>
  <si>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</si>
  <si>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</si>
  <si>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</si>
  <si>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</si>
  <si>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</si>
  <si>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</si>
  <si>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</si>
  <si>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</si>
  <si>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</si>
  <si>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</si>
  <si>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</si>
  <si>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</si>
  <si>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</si>
  <si>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</si>
  <si>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</si>
  <si>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</si>
  <si>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</si>
  <si>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</si>
  <si>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</si>
  <si>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</si>
  <si>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</si>
  <si>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</si>
  <si>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</si>
  <si>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</si>
  <si>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</si>
  <si>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</si>
  <si>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</si>
  <si>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</si>
  <si>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</si>
  <si>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</si>
  <si>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</si>
  <si>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</si>
  <si>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</si>
  <si>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</si>
  <si>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</si>
  <si>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</si>
  <si>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</si>
  <si>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</si>
  <si>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</si>
  <si>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</si>
  <si>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</si>
  <si>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</si>
  <si>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</si>
  <si>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</si>
  <si>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</si>
  <si>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</si>
  <si>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</si>
  <si>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</si>
  <si>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</si>
  <si>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</si>
  <si>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</si>
  <si>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</si>
  <si>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</si>
  <si>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</si>
  <si>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</si>
  <si>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</si>
  <si>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</si>
  <si>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</si>
  <si>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</si>
  <si>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</si>
  <si>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</si>
  <si>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</si>
  <si>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</si>
  <si>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</si>
  <si>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</si>
  <si>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</si>
  <si>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</si>
  <si>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</si>
  <si>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</si>
  <si>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</si>
  <si>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</si>
  <si>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</si>
  <si>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</si>
  <si>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</si>
  <si>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</si>
  <si>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t>令和４年度　近畿高等学校ソフトテニス選抜インドア大会</t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</si>
  <si>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</si>
  <si>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</si>
  <si>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</si>
  <si>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【ベンチ入り指導者以外の登録】</t>
    <rPh sb="4" eb="5">
      <t>イ</t>
    </rPh>
    <rPh sb="6" eb="9">
      <t>シドウシャ</t>
    </rPh>
    <rPh sb="9" eb="11">
      <t>イガイ</t>
    </rPh>
    <rPh sb="12" eb="14">
      <t>トウロク</t>
    </rPh>
    <phoneticPr fontId="3"/>
  </si>
  <si>
    <t>区分</t>
    <rPh sb="0" eb="2">
      <t>クブン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</si>
  <si>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</si>
  <si>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学校名</t>
    <rPh sb="0" eb="3">
      <t>ガッコウメイ</t>
    </rPh>
    <phoneticPr fontId="3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</si>
  <si>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</si>
  <si>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</si>
  <si>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</si>
  <si>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</si>
  <si>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r>
      <t>【ベンチ入り指導者以外の登録】</t>
    </r>
    <r>
      <rPr>
        <b/>
        <sz val="12"/>
        <color indexed="10"/>
        <rFont val="ＭＳ Ｐゴシック"/>
        <family val="3"/>
        <charset val="128"/>
      </rPr>
      <t>←引率教員とトレーナ(コーチ)１名ずつまで。</t>
    </r>
    <rPh sb="4" eb="5">
      <t>イ</t>
    </rPh>
    <rPh sb="6" eb="9">
      <t>シドウシャ</t>
    </rPh>
    <rPh sb="9" eb="11">
      <t>イガイ</t>
    </rPh>
    <rPh sb="12" eb="14">
      <t>トウロク</t>
    </rPh>
    <rPh sb="16" eb="18">
      <t>インソツ</t>
    </rPh>
    <rPh sb="18" eb="20">
      <t>キョウイン</t>
    </rPh>
    <rPh sb="31" eb="3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</si>
</sst>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年&quot;"/>
    <numFmt numFmtId="178" formatCode="&quot;（&quot;&quot;文&quot;&quot;字&quot;&quot;列&quot;&quot;）&quot;"/>
    <numFmt numFmtId="179" formatCode="[$-411]ggge&quot;年&quot;m&quot;月&quot;d&quot;日&quot;;@"/>
    <numFmt numFmtId="180" formatCode="[$-411]ge\.m\.d;@"/>
    <numFmt numFmtId="181" formatCode="#&quot;年&quot;"/>
    <numFmt numFmtId="185" formatCode="[$-411]ggge&quot;年度選手権&quot;"/>
    <numFmt numFmtId="186" formatCode="[$-411]ggge&quot;年度ｲﾝﾄﾞｱ&quot;"/>
    <numFmt numFmtId="187" formatCode="[&lt;=999]000;[&lt;=99999]000\-00;000\-0000"/>
    <numFmt numFmtId="193" formatCode="[$-411]ggge&quot;年度府県&quot;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</borders>
  <cellStyleXfs count="1">
    <xf numFmtId="0" fontId="0" fillId="0" borderId="0">
      <alignment vertical="center"/>
    </xf>
  </cellStyleXfs>
  <cellXfs count="42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NumberFormat="1" applyFont="1" applyBorder="1" applyAlignment="1">
      <alignment horizontal="left" vertical="center" indent="2"/>
    </xf>
    <xf numFmtId="0" fontId="6" fillId="0" borderId="2" xfId="0" applyNumberFormat="1" applyFont="1" applyBorder="1" applyAlignment="1">
      <alignment horizontal="left" vertical="center" indent="2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1" fontId="5" fillId="3" borderId="10" xfId="0" applyNumberFormat="1" applyFont="1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1" fontId="5" fillId="3" borderId="11" xfId="0" applyNumberFormat="1" applyFont="1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1" fontId="5" fillId="3" borderId="12" xfId="0" applyNumberFormat="1" applyFont="1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79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6" fillId="3" borderId="18" xfId="0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176" fontId="6" fillId="0" borderId="18" xfId="0" applyNumberFormat="1" applyFont="1" applyFill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righ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20" fillId="0" borderId="24" xfId="0" applyFont="1" applyFill="1" applyBorder="1" applyAlignment="1" applyProtection="1">
      <alignment horizontal="right" vertical="center"/>
    </xf>
    <xf numFmtId="0" fontId="6" fillId="3" borderId="25" xfId="0" applyFont="1" applyFill="1" applyBorder="1" applyAlignment="1" applyProtection="1">
      <alignment vertical="center"/>
    </xf>
    <xf numFmtId="0" fontId="6" fillId="3" borderId="26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176" fontId="6" fillId="0" borderId="26" xfId="0" applyNumberFormat="1" applyFont="1" applyFill="1" applyBorder="1" applyAlignment="1" applyProtection="1">
      <alignment horizontal="center" vertical="center"/>
    </xf>
    <xf numFmtId="180" fontId="6" fillId="0" borderId="26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/>
    </xf>
    <xf numFmtId="0" fontId="6" fillId="3" borderId="24" xfId="0" applyFont="1" applyFill="1" applyBorder="1" applyAlignment="1" applyProtection="1">
      <alignment horizontal="center" vertical="center" shrinkToFit="1"/>
    </xf>
    <xf numFmtId="0" fontId="6" fillId="3" borderId="26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distributed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righ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0" fillId="0" borderId="31" xfId="0" applyFont="1" applyFill="1" applyBorder="1" applyAlignment="1" applyProtection="1">
      <alignment horizontal="right" vertical="center"/>
    </xf>
    <xf numFmtId="0" fontId="6" fillId="3" borderId="32" xfId="0" applyFont="1" applyFill="1" applyBorder="1" applyAlignment="1" applyProtection="1">
      <alignment vertical="center"/>
    </xf>
    <xf numFmtId="0" fontId="6" fillId="3" borderId="33" xfId="0" applyNumberFormat="1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6" fillId="0" borderId="33" xfId="0" applyFont="1" applyFill="1" applyBorder="1" applyAlignment="1" applyProtection="1">
      <alignment horizontal="center" vertical="center" shrinkToFit="1"/>
    </xf>
    <xf numFmtId="176" fontId="6" fillId="0" borderId="33" xfId="0" applyNumberFormat="1" applyFont="1" applyFill="1" applyBorder="1" applyAlignment="1" applyProtection="1">
      <alignment horizontal="center" vertical="center"/>
    </xf>
    <xf numFmtId="180" fontId="6" fillId="0" borderId="33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33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right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right" vertical="center"/>
    </xf>
    <xf numFmtId="0" fontId="6" fillId="3" borderId="39" xfId="0" applyFont="1" applyFill="1" applyBorder="1" applyAlignment="1" applyProtection="1">
      <alignment vertical="center"/>
    </xf>
    <xf numFmtId="0" fontId="6" fillId="3" borderId="40" xfId="0" applyNumberFormat="1" applyFont="1" applyFill="1" applyBorder="1" applyAlignment="1" applyProtection="1">
      <alignment horizontal="right" vertical="center"/>
    </xf>
    <xf numFmtId="0" fontId="6" fillId="0" borderId="38" xfId="0" applyFont="1" applyFill="1" applyBorder="1" applyAlignment="1" applyProtection="1">
      <alignment horizontal="distributed" vertical="center"/>
    </xf>
    <xf numFmtId="0" fontId="6" fillId="0" borderId="40" xfId="0" applyFont="1" applyFill="1" applyBorder="1" applyAlignment="1" applyProtection="1">
      <alignment horizontal="center" vertical="center" shrinkToFit="1"/>
    </xf>
    <xf numFmtId="176" fontId="6" fillId="0" borderId="40" xfId="0" applyNumberFormat="1" applyFont="1" applyFill="1" applyBorder="1" applyAlignment="1" applyProtection="1">
      <alignment horizontal="center" vertical="center"/>
    </xf>
    <xf numFmtId="180" fontId="6" fillId="0" borderId="40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distributed" vertical="center"/>
    </xf>
    <xf numFmtId="0" fontId="6" fillId="3" borderId="38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distributed" vertical="center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38" xfId="0" applyFont="1" applyFill="1" applyBorder="1" applyAlignment="1" applyProtection="1">
      <alignment horizontal="right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vertical="center"/>
    </xf>
    <xf numFmtId="0" fontId="6" fillId="3" borderId="47" xfId="0" applyNumberFormat="1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distributed" vertical="center"/>
    </xf>
    <xf numFmtId="0" fontId="6" fillId="0" borderId="47" xfId="0" applyFont="1" applyFill="1" applyBorder="1" applyAlignment="1" applyProtection="1">
      <alignment horizontal="center" vertical="center" shrinkToFit="1"/>
    </xf>
    <xf numFmtId="176" fontId="6" fillId="0" borderId="47" xfId="0" applyNumberFormat="1" applyFont="1" applyFill="1" applyBorder="1" applyAlignment="1" applyProtection="1">
      <alignment horizontal="center" vertical="center"/>
    </xf>
    <xf numFmtId="180" fontId="6" fillId="0" borderId="47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distributed" vertical="center"/>
    </xf>
    <xf numFmtId="0" fontId="6" fillId="3" borderId="45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distributed" vertical="center"/>
    </xf>
    <xf numFmtId="0" fontId="6" fillId="0" borderId="49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right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right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right" vertical="center"/>
    </xf>
    <xf numFmtId="0" fontId="6" fillId="3" borderId="53" xfId="0" applyFont="1" applyFill="1" applyBorder="1" applyAlignment="1" applyProtection="1">
      <alignment vertical="center"/>
    </xf>
    <xf numFmtId="0" fontId="6" fillId="3" borderId="54" xfId="0" applyNumberFormat="1" applyFont="1" applyFill="1" applyBorder="1" applyAlignment="1" applyProtection="1">
      <alignment horizontal="right" vertical="center"/>
    </xf>
    <xf numFmtId="0" fontId="6" fillId="0" borderId="52" xfId="0" applyFont="1" applyFill="1" applyBorder="1" applyAlignment="1" applyProtection="1">
      <alignment horizontal="distributed" vertical="center"/>
    </xf>
    <xf numFmtId="0" fontId="6" fillId="0" borderId="54" xfId="0" applyFont="1" applyFill="1" applyBorder="1" applyAlignment="1" applyProtection="1">
      <alignment horizontal="center" vertical="center" shrinkToFit="1"/>
    </xf>
    <xf numFmtId="176" fontId="6" fillId="0" borderId="54" xfId="0" applyNumberFormat="1" applyFont="1" applyFill="1" applyBorder="1" applyAlignment="1" applyProtection="1">
      <alignment horizontal="center" vertical="center"/>
    </xf>
    <xf numFmtId="180" fontId="6" fillId="0" borderId="54" xfId="0" applyNumberFormat="1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distributed" vertical="center"/>
    </xf>
    <xf numFmtId="0" fontId="6" fillId="3" borderId="52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distributed" vertical="center"/>
    </xf>
    <xf numFmtId="0" fontId="6" fillId="0" borderId="56" xfId="0" applyFont="1" applyFill="1" applyBorder="1" applyAlignment="1" applyProtection="1">
      <alignment horizontal="center" vertical="center" shrinkToFit="1"/>
    </xf>
    <xf numFmtId="0" fontId="6" fillId="0" borderId="52" xfId="0" applyFont="1" applyFill="1" applyBorder="1" applyAlignment="1" applyProtection="1">
      <alignment horizontal="right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right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vertical="center"/>
    </xf>
    <xf numFmtId="179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8" fillId="0" borderId="0" xfId="0" applyFont="1">
      <alignment vertical="center"/>
    </xf>
    <xf numFmtId="0" fontId="29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0" fillId="11" borderId="69" xfId="0" applyFont="1" applyFill="1" applyBorder="1" applyAlignment="1">
      <alignment horizontal="center" vertical="center"/>
    </xf>
    <xf numFmtId="0" fontId="30" fillId="11" borderId="70" xfId="0" applyFont="1" applyFill="1" applyBorder="1" applyAlignment="1">
      <alignment horizontal="center" vertical="center"/>
    </xf>
    <xf numFmtId="0" fontId="31" fillId="2" borderId="71" xfId="0" applyFont="1" applyFill="1" applyBorder="1" applyAlignment="1">
      <alignment horizontal="center" vertical="center"/>
    </xf>
    <xf numFmtId="0" fontId="30" fillId="11" borderId="72" xfId="0" applyFont="1" applyFill="1" applyBorder="1" applyAlignment="1">
      <alignment horizontal="center" vertical="center"/>
    </xf>
    <xf numFmtId="0" fontId="30" fillId="11" borderId="73" xfId="0" applyFont="1" applyFill="1" applyBorder="1" applyAlignment="1">
      <alignment horizontal="center" vertical="center"/>
    </xf>
    <xf numFmtId="0" fontId="31" fillId="2" borderId="74" xfId="0" applyFont="1" applyFill="1" applyBorder="1" applyAlignment="1">
      <alignment horizontal="center" vertical="center"/>
    </xf>
    <xf numFmtId="0" fontId="30" fillId="11" borderId="75" xfId="0" applyFont="1" applyFill="1" applyBorder="1" applyAlignment="1">
      <alignment horizontal="center" vertical="center"/>
    </xf>
    <xf numFmtId="0" fontId="30" fillId="11" borderId="76" xfId="0" applyFont="1" applyFill="1" applyBorder="1" applyAlignment="1">
      <alignment horizontal="center" vertical="center"/>
    </xf>
    <xf numFmtId="0" fontId="31" fillId="2" borderId="68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/>
    <xf numFmtId="0" fontId="0" fillId="0" borderId="80" xfId="0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/>
    </xf>
    <xf numFmtId="0" fontId="31" fillId="2" borderId="81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0" fillId="0" borderId="8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01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6" fillId="0" borderId="107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31" fillId="0" borderId="108" xfId="0" applyFont="1" applyBorder="1" applyAlignment="1">
      <alignment horizontal="center" vertical="center" shrinkToFit="1"/>
    </xf>
    <xf numFmtId="0" fontId="31" fillId="0" borderId="109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6" fillId="3" borderId="140" xfId="0" applyFont="1" applyFill="1" applyBorder="1" applyAlignment="1" applyProtection="1">
      <alignment horizontal="center" vertical="center"/>
    </xf>
    <xf numFmtId="0" fontId="6" fillId="0" borderId="141" xfId="0" applyFont="1" applyFill="1" applyBorder="1" applyAlignment="1" applyProtection="1">
      <alignment horizontal="right" vertical="center"/>
    </xf>
    <xf numFmtId="0" fontId="6" fillId="3" borderId="138" xfId="0" applyFont="1" applyFill="1" applyBorder="1" applyAlignment="1" applyProtection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18" fillId="7" borderId="110" xfId="0" applyFont="1" applyFill="1" applyBorder="1" applyAlignment="1">
      <alignment vertical="center"/>
    </xf>
    <xf numFmtId="0" fontId="18" fillId="7" borderId="111" xfId="0" applyFont="1" applyFill="1" applyBorder="1" applyAlignment="1">
      <alignment vertical="center"/>
    </xf>
    <xf numFmtId="0" fontId="18" fillId="7" borderId="11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4" fillId="5" borderId="114" xfId="0" applyFont="1" applyFill="1" applyBorder="1" applyAlignment="1">
      <alignment horizontal="left" vertical="center"/>
    </xf>
    <xf numFmtId="0" fontId="4" fillId="5" borderId="115" xfId="0" applyFont="1" applyFill="1" applyBorder="1" applyAlignment="1">
      <alignment horizontal="left" vertical="center"/>
    </xf>
    <xf numFmtId="0" fontId="4" fillId="5" borderId="116" xfId="0" applyFont="1" applyFill="1" applyBorder="1" applyAlignment="1">
      <alignment horizontal="left" vertical="center"/>
    </xf>
    <xf numFmtId="0" fontId="4" fillId="5" borderId="117" xfId="0" applyFont="1" applyFill="1" applyBorder="1" applyAlignment="1">
      <alignment horizontal="left" vertical="center"/>
    </xf>
    <xf numFmtId="0" fontId="4" fillId="5" borderId="118" xfId="0" applyFont="1" applyFill="1" applyBorder="1" applyAlignment="1">
      <alignment horizontal="left" vertical="center"/>
    </xf>
    <xf numFmtId="0" fontId="4" fillId="5" borderId="1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0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20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0" fontId="1" fillId="3" borderId="121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/>
    </xf>
    <xf numFmtId="0" fontId="17" fillId="5" borderId="110" xfId="0" applyFont="1" applyFill="1" applyBorder="1" applyAlignment="1">
      <alignment horizontal="center" vertical="center"/>
    </xf>
    <xf numFmtId="0" fontId="17" fillId="5" borderId="1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0" fontId="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187" fontId="0" fillId="3" borderId="15" xfId="0" applyNumberFormat="1" applyFont="1" applyFill="1" applyBorder="1" applyAlignment="1" applyProtection="1">
      <alignment horizontal="center" vertical="center" shrinkToFit="1"/>
      <protection locked="0"/>
    </xf>
    <xf numFmtId="187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13" fillId="5" borderId="110" xfId="0" applyFont="1" applyFill="1" applyBorder="1" applyAlignment="1">
      <alignment horizontal="center" vertical="center" wrapText="1"/>
    </xf>
    <xf numFmtId="0" fontId="13" fillId="5" borderId="111" xfId="0" applyFont="1" applyFill="1" applyBorder="1" applyAlignment="1">
      <alignment horizontal="center" vertical="center" wrapText="1"/>
    </xf>
    <xf numFmtId="0" fontId="16" fillId="6" borderId="110" xfId="0" applyFont="1" applyFill="1" applyBorder="1" applyAlignment="1">
      <alignment horizontal="center" vertical="center"/>
    </xf>
    <xf numFmtId="0" fontId="16" fillId="6" borderId="1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4" xfId="0" applyFont="1" applyFill="1" applyBorder="1" applyAlignment="1">
      <alignment horizontal="distributed" vertical="center" indent="2"/>
    </xf>
    <xf numFmtId="0" fontId="6" fillId="0" borderId="125" xfId="0" applyFont="1" applyFill="1" applyBorder="1" applyAlignment="1">
      <alignment horizontal="distributed" vertical="center" indent="2"/>
    </xf>
    <xf numFmtId="0" fontId="6" fillId="0" borderId="126" xfId="0" applyFont="1" applyFill="1" applyBorder="1" applyAlignment="1">
      <alignment horizontal="distributed" vertical="center" indent="2"/>
    </xf>
    <xf numFmtId="0" fontId="12" fillId="0" borderId="127" xfId="0" applyFont="1" applyFill="1" applyBorder="1" applyAlignment="1">
      <alignment horizontal="distributed" vertical="center" indent="5"/>
    </xf>
    <xf numFmtId="0" fontId="12" fillId="0" borderId="6" xfId="0" applyFont="1" applyFill="1" applyBorder="1" applyAlignment="1">
      <alignment horizontal="distributed" vertical="center" indent="5"/>
    </xf>
    <xf numFmtId="0" fontId="12" fillId="0" borderId="128" xfId="0" applyFont="1" applyFill="1" applyBorder="1" applyAlignment="1">
      <alignment horizontal="distributed" vertical="center" indent="5"/>
    </xf>
    <xf numFmtId="0" fontId="12" fillId="0" borderId="129" xfId="0" applyFont="1" applyFill="1" applyBorder="1" applyAlignment="1">
      <alignment horizontal="distributed" vertical="center" indent="5"/>
    </xf>
    <xf numFmtId="0" fontId="12" fillId="0" borderId="130" xfId="0" applyFont="1" applyFill="1" applyBorder="1" applyAlignment="1">
      <alignment horizontal="distributed" vertical="center" indent="5"/>
    </xf>
    <xf numFmtId="0" fontId="12" fillId="0" borderId="131" xfId="0" applyFont="1" applyFill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20" xfId="0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center" vertical="center" shrinkToFit="1"/>
    </xf>
    <xf numFmtId="180" fontId="8" fillId="0" borderId="15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0" xfId="0" quotePrefix="1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9" fillId="0" borderId="4" xfId="0" applyFont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34" fillId="0" borderId="74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7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top"/>
    </xf>
    <xf numFmtId="0" fontId="28" fillId="0" borderId="6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133" xfId="0" applyFont="1" applyBorder="1" applyAlignment="1">
      <alignment horizontal="center" vertical="center"/>
    </xf>
    <xf numFmtId="0" fontId="28" fillId="0" borderId="134" xfId="0" applyFont="1" applyBorder="1" applyAlignment="1">
      <alignment horizontal="center" vertical="center"/>
    </xf>
    <xf numFmtId="0" fontId="28" fillId="0" borderId="135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4" fillId="0" borderId="7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20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178" fontId="6" fillId="4" borderId="138" xfId="0" applyNumberFormat="1" applyFont="1" applyFill="1" applyBorder="1" applyAlignment="1" applyProtection="1">
      <alignment horizontal="center" vertical="center" shrinkToFit="1"/>
    </xf>
    <xf numFmtId="178" fontId="6" fillId="4" borderId="139" xfId="0" applyNumberFormat="1" applyFont="1" applyFill="1" applyBorder="1" applyAlignment="1" applyProtection="1">
      <alignment horizontal="center" vertical="center" shrinkToFit="1"/>
    </xf>
    <xf numFmtId="185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17" xfId="0" applyNumberFormat="1" applyFont="1" applyFill="1" applyBorder="1" applyAlignment="1" applyProtection="1">
      <alignment horizontal="center" vertical="center" wrapText="1"/>
    </xf>
    <xf numFmtId="186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22" xfId="0" applyNumberFormat="1" applyFont="1" applyFill="1" applyBorder="1" applyAlignment="1" applyProtection="1">
      <alignment horizontal="center" vertical="center" wrapText="1"/>
    </xf>
    <xf numFmtId="193" fontId="6" fillId="9" borderId="17" xfId="0" applyNumberFormat="1" applyFont="1" applyFill="1" applyBorder="1" applyAlignment="1" applyProtection="1">
      <alignment horizontal="center" vertical="center" wrapText="1"/>
    </xf>
    <xf numFmtId="193" fontId="6" fillId="9" borderId="18" xfId="0" applyNumberFormat="1" applyFont="1" applyFill="1" applyBorder="1" applyAlignment="1" applyProtection="1">
      <alignment horizontal="center" vertical="center" wrapText="1"/>
    </xf>
    <xf numFmtId="193" fontId="6" fillId="9" borderId="22" xfId="0" applyNumberFormat="1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6" fillId="10" borderId="19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9" fillId="12" borderId="136" xfId="0" applyFont="1" applyFill="1" applyBorder="1" applyAlignment="1" applyProtection="1">
      <alignment horizontal="center" vertical="center" wrapText="1" shrinkToFit="1"/>
    </xf>
    <xf numFmtId="0" fontId="19" fillId="12" borderId="137" xfId="0" applyFont="1" applyFill="1" applyBorder="1" applyAlignment="1" applyProtection="1">
      <alignment horizontal="center" vertical="center" wrapText="1" shrinkToFi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36" xfId="0" applyNumberFormat="1" applyFont="1" applyFill="1" applyBorder="1" applyAlignment="1" applyProtection="1">
      <alignment horizontal="center" vertical="center" textRotation="255" shrinkToFit="1"/>
    </xf>
    <xf numFmtId="0" fontId="6" fillId="4" borderId="137" xfId="0" applyNumberFormat="1" applyFont="1" applyFill="1" applyBorder="1" applyAlignment="1" applyProtection="1">
      <alignment horizontal="center" vertical="center" textRotation="255" shrinkToFit="1"/>
    </xf>
    <xf numFmtId="0" fontId="6" fillId="10" borderId="17" xfId="0" applyFont="1" applyFill="1" applyBorder="1" applyAlignment="1" applyProtection="1">
      <alignment horizontal="center" vertical="center" wrapText="1"/>
    </xf>
    <xf numFmtId="0" fontId="6" fillId="10" borderId="18" xfId="0" applyFont="1" applyFill="1" applyBorder="1" applyAlignment="1" applyProtection="1">
      <alignment horizontal="center" vertical="center" wrapText="1"/>
    </xf>
    <xf numFmtId="0" fontId="6" fillId="10" borderId="22" xfId="0" applyFont="1" applyFill="1" applyBorder="1" applyAlignment="1" applyProtection="1">
      <alignment horizontal="center" vertical="center" wrapText="1"/>
    </xf>
    <xf numFmtId="178" fontId="6" fillId="4" borderId="17" xfId="0" applyNumberFormat="1" applyFont="1" applyFill="1" applyBorder="1" applyAlignment="1" applyProtection="1">
      <alignment horizontal="center" vertical="center" wrapText="1"/>
    </xf>
    <xf numFmtId="178" fontId="6" fillId="4" borderId="18" xfId="0" applyNumberFormat="1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"/>
      <sheetName val="Sheet1"/>
      <sheetName val="Sheet2"/>
      <sheetName val="Sheet3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H49"/>
  <sheetViews>
    <sheetView tabSelected="1" zoomScale="85" zoomScaleNormal="85" workbookViewId="0">
      <selection activeCell="C4" sqref="C4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1.875" bestFit="1" customWidth="1"/>
    <col min="8" max="8" width="12.875" customWidth="1"/>
    <col min="9" max="10" width="11" customWidth="1"/>
    <col min="11" max="11" width="10.125" customWidth="1"/>
    <col min="12" max="14" width="10.875" customWidth="1"/>
    <col min="211" max="211" width="9" customWidth="1"/>
    <col min="212" max="212" width="10.5" customWidth="1"/>
  </cols>
  <sheetData>
    <row r="1" spans="1:216" ht="39" customHeight="1" thickTop="1" thickBot="1" x14ac:dyDescent="0.2">
      <c r="A1" s="309" t="s">
        <v>59</v>
      </c>
      <c r="B1" s="310"/>
      <c r="C1" s="307" t="s">
        <v>58</v>
      </c>
      <c r="D1" s="308"/>
      <c r="E1" s="308"/>
      <c r="F1" s="308"/>
      <c r="G1" s="308"/>
      <c r="H1" s="308"/>
      <c r="I1" s="308"/>
      <c r="J1" s="308"/>
      <c r="K1" s="294" t="s">
        <v>60</v>
      </c>
      <c r="L1" s="295"/>
      <c r="M1" s="39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15">
      <c r="A2" s="296" t="s">
        <v>0</v>
      </c>
      <c r="B2" s="297"/>
      <c r="C2" s="42">
        <v>4</v>
      </c>
      <c r="D2" t="s">
        <v>0</v>
      </c>
      <c r="K2" s="23"/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15">
      <c r="A3" s="280" t="s">
        <v>1</v>
      </c>
      <c r="B3" s="281"/>
      <c r="C3" s="43" t="s">
        <v>2</v>
      </c>
      <c r="D3" s="300" t="s">
        <v>11</v>
      </c>
      <c r="E3" s="288"/>
      <c r="F3" s="19"/>
      <c r="G3" s="21"/>
      <c r="H3" s="12" t="s">
        <v>48</v>
      </c>
      <c r="I3" s="13"/>
      <c r="J3" s="13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15">
      <c r="A4" s="280" t="s">
        <v>3</v>
      </c>
      <c r="B4" s="281"/>
      <c r="C4" s="44"/>
      <c r="D4" s="300" t="s">
        <v>11</v>
      </c>
      <c r="E4" s="288"/>
      <c r="F4" s="19"/>
      <c r="G4" s="20"/>
      <c r="J4" s="179" t="s">
        <v>127</v>
      </c>
      <c r="K4" s="179"/>
      <c r="L4" s="179"/>
      <c r="HD4" t="s">
        <v>134</v>
      </c>
      <c r="HE4" t="s">
        <v>72</v>
      </c>
      <c r="HG4" t="s">
        <v>9</v>
      </c>
      <c r="HH4" s="3" t="s">
        <v>27</v>
      </c>
    </row>
    <row r="5" spans="1:216" ht="21" customHeight="1" thickBot="1" x14ac:dyDescent="0.2">
      <c r="A5" s="280" t="s">
        <v>53</v>
      </c>
      <c r="B5" s="281"/>
      <c r="C5" s="303"/>
      <c r="D5" s="304"/>
      <c r="E5" s="314" t="s">
        <v>54</v>
      </c>
      <c r="F5" s="315"/>
      <c r="G5" s="23"/>
      <c r="J5" s="269"/>
      <c r="K5" s="270"/>
      <c r="L5" s="271" t="s">
        <v>128</v>
      </c>
      <c r="M5" s="272"/>
      <c r="N5" s="273"/>
      <c r="HD5" t="s">
        <v>135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2">
      <c r="A6" s="280" t="s">
        <v>12</v>
      </c>
      <c r="B6" s="281"/>
      <c r="C6" s="303"/>
      <c r="D6" s="304"/>
      <c r="E6" s="22" t="s">
        <v>17</v>
      </c>
      <c r="F6" s="274" t="s">
        <v>65</v>
      </c>
      <c r="G6" s="275"/>
      <c r="H6" s="276"/>
      <c r="J6" s="46" t="s">
        <v>105</v>
      </c>
      <c r="K6" s="178" t="s">
        <v>106</v>
      </c>
      <c r="L6" s="199" t="s">
        <v>107</v>
      </c>
      <c r="M6" s="200" t="s">
        <v>108</v>
      </c>
      <c r="N6" s="217" t="s">
        <v>129</v>
      </c>
      <c r="HD6" t="s">
        <v>136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2">
      <c r="A7" s="298" t="s">
        <v>18</v>
      </c>
      <c r="B7" s="299"/>
      <c r="C7" s="303"/>
      <c r="D7" s="304"/>
      <c r="E7" s="277" t="s">
        <v>64</v>
      </c>
      <c r="F7" s="278"/>
      <c r="G7" s="278"/>
      <c r="H7" s="279"/>
      <c r="J7" s="201"/>
      <c r="K7" s="202"/>
      <c r="L7" s="203"/>
      <c r="M7" s="203"/>
      <c r="N7" s="218"/>
      <c r="HG7" t="s">
        <v>10</v>
      </c>
      <c r="HH7" s="3" t="s">
        <v>30</v>
      </c>
    </row>
    <row r="8" spans="1:216" ht="21" customHeight="1" thickTop="1" thickBot="1" x14ac:dyDescent="0.2">
      <c r="A8" s="298" t="s">
        <v>19</v>
      </c>
      <c r="B8" s="299"/>
      <c r="C8" s="303"/>
      <c r="D8" s="304"/>
      <c r="E8" s="277" t="s">
        <v>64</v>
      </c>
      <c r="F8" s="278"/>
      <c r="G8" s="278"/>
      <c r="H8" s="279"/>
      <c r="J8" s="204"/>
      <c r="K8" s="205"/>
      <c r="L8" s="206"/>
      <c r="M8" s="206"/>
      <c r="N8" s="219"/>
      <c r="HH8" s="3"/>
    </row>
    <row r="9" spans="1:216" ht="21" customHeight="1" thickTop="1" thickBot="1" x14ac:dyDescent="0.2">
      <c r="A9" s="280" t="s">
        <v>14</v>
      </c>
      <c r="B9" s="281"/>
      <c r="C9" s="305"/>
      <c r="D9" s="306"/>
      <c r="E9" s="274" t="s">
        <v>57</v>
      </c>
      <c r="F9" s="275"/>
      <c r="G9" s="275"/>
      <c r="H9" s="276"/>
      <c r="J9" s="204"/>
      <c r="K9" s="205"/>
      <c r="L9" s="206"/>
      <c r="M9" s="206"/>
      <c r="N9" s="219"/>
    </row>
    <row r="10" spans="1:216" ht="21" customHeight="1" thickTop="1" thickBot="1" x14ac:dyDescent="0.2">
      <c r="A10" s="280" t="s">
        <v>13</v>
      </c>
      <c r="B10" s="281"/>
      <c r="C10" s="289"/>
      <c r="D10" s="290"/>
      <c r="E10" s="291"/>
      <c r="F10" s="291"/>
      <c r="G10" s="291"/>
      <c r="H10" s="292"/>
      <c r="J10" s="207"/>
      <c r="K10" s="208"/>
      <c r="L10" s="209"/>
      <c r="M10" s="209"/>
      <c r="N10" s="220"/>
    </row>
    <row r="11" spans="1:216" ht="21" customHeight="1" thickTop="1" x14ac:dyDescent="0.15">
      <c r="A11" s="280" t="s">
        <v>15</v>
      </c>
      <c r="B11" s="281"/>
      <c r="C11" s="301"/>
      <c r="D11" s="302"/>
      <c r="E11" s="282" t="s">
        <v>56</v>
      </c>
      <c r="F11" s="283"/>
      <c r="G11" s="283"/>
      <c r="H11" s="284"/>
    </row>
    <row r="12" spans="1:216" ht="21" customHeight="1" thickBot="1" x14ac:dyDescent="0.2">
      <c r="A12" s="280" t="s">
        <v>16</v>
      </c>
      <c r="B12" s="281"/>
      <c r="C12" s="312"/>
      <c r="D12" s="313"/>
      <c r="E12" s="285"/>
      <c r="F12" s="286"/>
      <c r="G12" s="286"/>
      <c r="H12" s="287"/>
      <c r="J12" s="179" t="s">
        <v>138</v>
      </c>
      <c r="K12" s="179"/>
      <c r="L12" s="179"/>
    </row>
    <row r="13" spans="1:216" ht="21" customHeight="1" thickTop="1" thickBot="1" x14ac:dyDescent="0.2">
      <c r="A13" s="16"/>
      <c r="B13" s="16"/>
      <c r="C13" s="17"/>
      <c r="D13" s="17"/>
      <c r="E13" s="14"/>
      <c r="F13" s="11"/>
      <c r="G13" s="11"/>
      <c r="H13" s="11"/>
      <c r="J13" s="210" t="s">
        <v>105</v>
      </c>
      <c r="K13" s="211" t="s">
        <v>106</v>
      </c>
      <c r="L13" s="212" t="s">
        <v>131</v>
      </c>
    </row>
    <row r="14" spans="1:216" ht="21" customHeight="1" thickTop="1" x14ac:dyDescent="0.15">
      <c r="A14" s="280" t="s">
        <v>43</v>
      </c>
      <c r="B14" s="281"/>
      <c r="C14" s="27"/>
      <c r="D14" s="288" t="s">
        <v>11</v>
      </c>
      <c r="E14" s="288"/>
      <c r="J14" s="213"/>
      <c r="K14" s="214"/>
      <c r="L14" s="215"/>
    </row>
    <row r="15" spans="1:216" ht="22.5" customHeight="1" x14ac:dyDescent="0.15">
      <c r="A15" s="18"/>
      <c r="B15" s="18"/>
      <c r="J15" s="265"/>
      <c r="K15" s="214"/>
      <c r="L15" s="215"/>
    </row>
    <row r="16" spans="1:216" ht="23.25" customHeight="1" x14ac:dyDescent="0.15">
      <c r="E16" s="293" t="s">
        <v>47</v>
      </c>
      <c r="F16" s="293"/>
      <c r="G16" s="216" t="s">
        <v>31</v>
      </c>
      <c r="H16" s="316" t="s">
        <v>32</v>
      </c>
      <c r="I16" s="316"/>
      <c r="J16" s="317"/>
      <c r="K16" s="1"/>
      <c r="L16" s="1"/>
    </row>
    <row r="17" spans="1:12" ht="27" x14ac:dyDescent="0.15">
      <c r="A17" s="311" t="s">
        <v>63</v>
      </c>
      <c r="B17" s="311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R3年度
選手権成績</v>
      </c>
      <c r="J17" s="4" t="str">
        <f>"R"&amp;$C$2-1&amp;"年度
ｲﾝﾄﾞｱ成績"</f>
        <v>R3年度
ｲﾝﾄﾞｱ成績</v>
      </c>
    </row>
    <row r="18" spans="1:12" ht="17.25" x14ac:dyDescent="0.15">
      <c r="A18" s="311">
        <v>1</v>
      </c>
      <c r="B18" s="40" t="s">
        <v>61</v>
      </c>
      <c r="C18" s="28"/>
      <c r="D18" s="28"/>
      <c r="E18" s="28"/>
      <c r="F18" s="28"/>
      <c r="G18" s="29"/>
      <c r="H18" s="30"/>
      <c r="I18" s="37"/>
      <c r="J18" s="37"/>
      <c r="K18" s="12" t="s">
        <v>33</v>
      </c>
      <c r="L18" s="13"/>
    </row>
    <row r="19" spans="1:12" ht="17.25" x14ac:dyDescent="0.15">
      <c r="A19" s="311"/>
      <c r="B19" s="41" t="s">
        <v>62</v>
      </c>
      <c r="C19" s="31"/>
      <c r="D19" s="31"/>
      <c r="E19" s="31"/>
      <c r="F19" s="31"/>
      <c r="G19" s="32"/>
      <c r="H19" s="33"/>
      <c r="I19" s="38"/>
      <c r="J19" s="38"/>
    </row>
    <row r="20" spans="1:12" ht="17.25" x14ac:dyDescent="0.15">
      <c r="A20" s="311">
        <v>2</v>
      </c>
      <c r="B20" s="40" t="s">
        <v>61</v>
      </c>
      <c r="C20" s="28"/>
      <c r="D20" s="28"/>
      <c r="E20" s="28"/>
      <c r="F20" s="28"/>
      <c r="G20" s="29"/>
      <c r="H20" s="30"/>
      <c r="I20" s="37"/>
      <c r="J20" s="37"/>
    </row>
    <row r="21" spans="1:12" ht="17.25" x14ac:dyDescent="0.15">
      <c r="A21" s="311"/>
      <c r="B21" s="41" t="s">
        <v>62</v>
      </c>
      <c r="C21" s="31"/>
      <c r="D21" s="31"/>
      <c r="E21" s="31"/>
      <c r="F21" s="31"/>
      <c r="G21" s="32"/>
      <c r="H21" s="33"/>
      <c r="I21" s="38"/>
      <c r="J21" s="38"/>
    </row>
    <row r="22" spans="1:12" ht="17.25" x14ac:dyDescent="0.15">
      <c r="A22" s="311">
        <v>3</v>
      </c>
      <c r="B22" s="40" t="s">
        <v>61</v>
      </c>
      <c r="C22" s="28"/>
      <c r="D22" s="28"/>
      <c r="E22" s="28"/>
      <c r="F22" s="28"/>
      <c r="G22" s="29"/>
      <c r="H22" s="30"/>
      <c r="I22" s="37"/>
      <c r="J22" s="37"/>
    </row>
    <row r="23" spans="1:12" ht="17.25" x14ac:dyDescent="0.15">
      <c r="A23" s="311"/>
      <c r="B23" s="41" t="s">
        <v>62</v>
      </c>
      <c r="C23" s="31"/>
      <c r="D23" s="31"/>
      <c r="E23" s="31"/>
      <c r="F23" s="31"/>
      <c r="G23" s="32"/>
      <c r="H23" s="33"/>
      <c r="I23" s="38"/>
      <c r="J23" s="38"/>
    </row>
    <row r="24" spans="1:12" ht="17.25" x14ac:dyDescent="0.15">
      <c r="A24" s="311">
        <v>4</v>
      </c>
      <c r="B24" s="40" t="s">
        <v>61</v>
      </c>
      <c r="C24" s="28"/>
      <c r="D24" s="28"/>
      <c r="E24" s="28"/>
      <c r="F24" s="28"/>
      <c r="G24" s="29"/>
      <c r="H24" s="30"/>
      <c r="I24" s="37"/>
      <c r="J24" s="37"/>
    </row>
    <row r="25" spans="1:12" ht="17.25" x14ac:dyDescent="0.15">
      <c r="A25" s="311"/>
      <c r="B25" s="41" t="s">
        <v>62</v>
      </c>
      <c r="C25" s="31"/>
      <c r="D25" s="31"/>
      <c r="E25" s="31"/>
      <c r="F25" s="31"/>
      <c r="G25" s="32"/>
      <c r="H25" s="33"/>
      <c r="I25" s="38"/>
      <c r="J25" s="38"/>
    </row>
    <row r="26" spans="1:12" ht="17.25" x14ac:dyDescent="0.15">
      <c r="A26" s="311">
        <v>5</v>
      </c>
      <c r="B26" s="40" t="s">
        <v>61</v>
      </c>
      <c r="C26" s="28"/>
      <c r="D26" s="28"/>
      <c r="E26" s="28"/>
      <c r="F26" s="28"/>
      <c r="G26" s="29"/>
      <c r="H26" s="30"/>
      <c r="I26" s="37"/>
      <c r="J26" s="37"/>
    </row>
    <row r="27" spans="1:12" ht="17.25" x14ac:dyDescent="0.15">
      <c r="A27" s="311"/>
      <c r="B27" s="41" t="s">
        <v>62</v>
      </c>
      <c r="C27" s="31"/>
      <c r="D27" s="31"/>
      <c r="E27" s="31"/>
      <c r="F27" s="31"/>
      <c r="G27" s="32"/>
      <c r="H27" s="33"/>
      <c r="I27" s="38"/>
      <c r="J27" s="38"/>
    </row>
    <row r="28" spans="1:12" ht="17.25" x14ac:dyDescent="0.15">
      <c r="A28" s="311">
        <v>6</v>
      </c>
      <c r="B28" s="40" t="s">
        <v>61</v>
      </c>
      <c r="C28" s="28"/>
      <c r="D28" s="28"/>
      <c r="E28" s="28"/>
      <c r="F28" s="28"/>
      <c r="G28" s="29"/>
      <c r="H28" s="30"/>
      <c r="I28" s="37"/>
      <c r="J28" s="37"/>
    </row>
    <row r="29" spans="1:12" ht="17.25" x14ac:dyDescent="0.15">
      <c r="A29" s="311"/>
      <c r="B29" s="41" t="s">
        <v>62</v>
      </c>
      <c r="C29" s="31"/>
      <c r="D29" s="31"/>
      <c r="E29" s="31"/>
      <c r="F29" s="31"/>
      <c r="G29" s="32"/>
      <c r="H29" s="33"/>
      <c r="I29" s="38"/>
      <c r="J29" s="38"/>
    </row>
    <row r="30" spans="1:12" ht="17.25" x14ac:dyDescent="0.15">
      <c r="A30" s="311">
        <v>7</v>
      </c>
      <c r="B30" s="40" t="s">
        <v>61</v>
      </c>
      <c r="C30" s="28"/>
      <c r="D30" s="28"/>
      <c r="E30" s="28"/>
      <c r="F30" s="28"/>
      <c r="G30" s="29"/>
      <c r="H30" s="30"/>
      <c r="I30" s="37"/>
      <c r="J30" s="37"/>
    </row>
    <row r="31" spans="1:12" ht="17.25" x14ac:dyDescent="0.15">
      <c r="A31" s="311"/>
      <c r="B31" s="41" t="s">
        <v>62</v>
      </c>
      <c r="C31" s="31"/>
      <c r="D31" s="31"/>
      <c r="E31" s="31"/>
      <c r="F31" s="31"/>
      <c r="G31" s="32"/>
      <c r="H31" s="33"/>
      <c r="I31" s="38"/>
      <c r="J31" s="38"/>
    </row>
    <row r="32" spans="1:12" ht="17.25" x14ac:dyDescent="0.15">
      <c r="A32" s="311">
        <v>8</v>
      </c>
      <c r="B32" s="40" t="s">
        <v>61</v>
      </c>
      <c r="C32" s="28"/>
      <c r="D32" s="28"/>
      <c r="E32" s="28"/>
      <c r="F32" s="28"/>
      <c r="G32" s="29"/>
      <c r="H32" s="30"/>
      <c r="I32" s="37"/>
      <c r="J32" s="37"/>
    </row>
    <row r="33" spans="1:10" ht="17.25" x14ac:dyDescent="0.15">
      <c r="A33" s="311"/>
      <c r="B33" s="41" t="s">
        <v>62</v>
      </c>
      <c r="C33" s="31"/>
      <c r="D33" s="31"/>
      <c r="E33" s="31"/>
      <c r="F33" s="31"/>
      <c r="G33" s="32"/>
      <c r="H33" s="33"/>
      <c r="I33" s="38"/>
      <c r="J33" s="38"/>
    </row>
    <row r="34" spans="1:10" ht="17.25" x14ac:dyDescent="0.15">
      <c r="A34" s="311">
        <v>9</v>
      </c>
      <c r="B34" s="40" t="s">
        <v>61</v>
      </c>
      <c r="C34" s="28"/>
      <c r="D34" s="28"/>
      <c r="E34" s="28"/>
      <c r="F34" s="28"/>
      <c r="G34" s="29"/>
      <c r="H34" s="30"/>
      <c r="I34" s="37"/>
      <c r="J34" s="37"/>
    </row>
    <row r="35" spans="1:10" ht="17.25" x14ac:dyDescent="0.15">
      <c r="A35" s="311"/>
      <c r="B35" s="41" t="s">
        <v>62</v>
      </c>
      <c r="C35" s="31"/>
      <c r="D35" s="31"/>
      <c r="E35" s="31"/>
      <c r="F35" s="31"/>
      <c r="G35" s="32"/>
      <c r="H35" s="33"/>
      <c r="I35" s="38"/>
      <c r="J35" s="38"/>
    </row>
    <row r="36" spans="1:10" ht="17.25" x14ac:dyDescent="0.15">
      <c r="A36" s="311">
        <v>10</v>
      </c>
      <c r="B36" s="40" t="s">
        <v>61</v>
      </c>
      <c r="C36" s="28"/>
      <c r="D36" s="28"/>
      <c r="E36" s="28"/>
      <c r="F36" s="28"/>
      <c r="G36" s="29"/>
      <c r="H36" s="30"/>
      <c r="I36" s="37"/>
      <c r="J36" s="37"/>
    </row>
    <row r="37" spans="1:10" ht="17.25" x14ac:dyDescent="0.15">
      <c r="A37" s="311"/>
      <c r="B37" s="41" t="s">
        <v>62</v>
      </c>
      <c r="C37" s="31"/>
      <c r="D37" s="31"/>
      <c r="E37" s="31"/>
      <c r="F37" s="31"/>
      <c r="G37" s="32"/>
      <c r="H37" s="33"/>
      <c r="I37" s="38"/>
      <c r="J37" s="38"/>
    </row>
    <row r="38" spans="1:10" ht="17.25" x14ac:dyDescent="0.15">
      <c r="A38" s="311">
        <v>11</v>
      </c>
      <c r="B38" s="40" t="s">
        <v>61</v>
      </c>
      <c r="C38" s="28"/>
      <c r="D38" s="28"/>
      <c r="E38" s="28"/>
      <c r="F38" s="28"/>
      <c r="G38" s="29"/>
      <c r="H38" s="30"/>
      <c r="I38" s="37"/>
      <c r="J38" s="37"/>
    </row>
    <row r="39" spans="1:10" ht="17.25" x14ac:dyDescent="0.15">
      <c r="A39" s="311"/>
      <c r="B39" s="41" t="s">
        <v>62</v>
      </c>
      <c r="C39" s="31"/>
      <c r="D39" s="31"/>
      <c r="E39" s="31"/>
      <c r="F39" s="31"/>
      <c r="G39" s="32"/>
      <c r="H39" s="33"/>
      <c r="I39" s="38"/>
      <c r="J39" s="38"/>
    </row>
    <row r="40" spans="1:10" ht="17.25" x14ac:dyDescent="0.15">
      <c r="A40" s="311">
        <v>12</v>
      </c>
      <c r="B40" s="40" t="s">
        <v>61</v>
      </c>
      <c r="C40" s="28"/>
      <c r="D40" s="28"/>
      <c r="E40" s="28"/>
      <c r="F40" s="28"/>
      <c r="G40" s="29"/>
      <c r="H40" s="30"/>
      <c r="I40" s="37"/>
      <c r="J40" s="37"/>
    </row>
    <row r="41" spans="1:10" ht="17.25" x14ac:dyDescent="0.15">
      <c r="A41" s="311"/>
      <c r="B41" s="41" t="s">
        <v>62</v>
      </c>
      <c r="C41" s="34"/>
      <c r="D41" s="34"/>
      <c r="E41" s="34"/>
      <c r="F41" s="34"/>
      <c r="G41" s="35"/>
      <c r="H41" s="36"/>
      <c r="I41" s="38"/>
      <c r="J41" s="38"/>
    </row>
    <row r="42" spans="1:10" ht="17.25" x14ac:dyDescent="0.15">
      <c r="A42" s="311">
        <v>13</v>
      </c>
      <c r="B42" s="40" t="s">
        <v>61</v>
      </c>
      <c r="C42" s="28"/>
      <c r="D42" s="28"/>
      <c r="E42" s="28"/>
      <c r="F42" s="28"/>
      <c r="G42" s="29"/>
      <c r="H42" s="30"/>
      <c r="I42" s="37"/>
      <c r="J42" s="37"/>
    </row>
    <row r="43" spans="1:10" ht="17.25" x14ac:dyDescent="0.15">
      <c r="A43" s="311"/>
      <c r="B43" s="41" t="s">
        <v>62</v>
      </c>
      <c r="C43" s="34"/>
      <c r="D43" s="34"/>
      <c r="E43" s="34"/>
      <c r="F43" s="34"/>
      <c r="G43" s="35"/>
      <c r="H43" s="36"/>
      <c r="I43" s="38"/>
      <c r="J43" s="38"/>
    </row>
    <row r="44" spans="1:10" ht="17.25" x14ac:dyDescent="0.15">
      <c r="A44" s="311">
        <v>14</v>
      </c>
      <c r="B44" s="40" t="s">
        <v>61</v>
      </c>
      <c r="C44" s="28"/>
      <c r="D44" s="28"/>
      <c r="E44" s="28"/>
      <c r="F44" s="28"/>
      <c r="G44" s="29"/>
      <c r="H44" s="30"/>
      <c r="I44" s="37"/>
      <c r="J44" s="37"/>
    </row>
    <row r="45" spans="1:10" ht="17.25" x14ac:dyDescent="0.15">
      <c r="A45" s="311"/>
      <c r="B45" s="41" t="s">
        <v>62</v>
      </c>
      <c r="C45" s="34"/>
      <c r="D45" s="34"/>
      <c r="E45" s="34"/>
      <c r="F45" s="34"/>
      <c r="G45" s="35"/>
      <c r="H45" s="36"/>
      <c r="I45" s="38"/>
      <c r="J45" s="38"/>
    </row>
    <row r="46" spans="1:10" ht="17.25" x14ac:dyDescent="0.15">
      <c r="A46" s="311">
        <v>15</v>
      </c>
      <c r="B46" s="40" t="s">
        <v>61</v>
      </c>
      <c r="C46" s="28"/>
      <c r="D46" s="28"/>
      <c r="E46" s="28"/>
      <c r="F46" s="28"/>
      <c r="G46" s="29"/>
      <c r="H46" s="30"/>
      <c r="I46" s="37"/>
      <c r="J46" s="37"/>
    </row>
    <row r="47" spans="1:10" ht="17.25" x14ac:dyDescent="0.15">
      <c r="A47" s="311"/>
      <c r="B47" s="41" t="s">
        <v>62</v>
      </c>
      <c r="C47" s="34"/>
      <c r="D47" s="34"/>
      <c r="E47" s="34"/>
      <c r="F47" s="34"/>
      <c r="G47" s="35"/>
      <c r="H47" s="36"/>
      <c r="I47" s="38"/>
      <c r="J47" s="38"/>
    </row>
    <row r="48" spans="1:10" ht="17.25" x14ac:dyDescent="0.15">
      <c r="A48" s="311">
        <v>16</v>
      </c>
      <c r="B48" s="40" t="s">
        <v>61</v>
      </c>
      <c r="C48" s="28"/>
      <c r="D48" s="28"/>
      <c r="E48" s="28"/>
      <c r="F48" s="28"/>
      <c r="G48" s="29"/>
      <c r="H48" s="30"/>
      <c r="I48" s="37"/>
      <c r="J48" s="37"/>
    </row>
    <row r="49" spans="1:10" ht="17.25" x14ac:dyDescent="0.15">
      <c r="A49" s="311"/>
      <c r="B49" s="41" t="s">
        <v>62</v>
      </c>
      <c r="C49" s="34"/>
      <c r="D49" s="34"/>
      <c r="E49" s="34"/>
      <c r="F49" s="34"/>
      <c r="G49" s="35"/>
      <c r="H49" s="36"/>
      <c r="I49" s="45"/>
      <c r="J49" s="45"/>
    </row>
  </sheetData>
  <mergeCells count="53">
    <mergeCell ref="A46:A47"/>
    <mergeCell ref="A48:A49"/>
    <mergeCell ref="A42:A43"/>
    <mergeCell ref="A44:A45"/>
    <mergeCell ref="A36:A37"/>
    <mergeCell ref="A38:A39"/>
    <mergeCell ref="A40:A41"/>
    <mergeCell ref="A28:A29"/>
    <mergeCell ref="A30:A31"/>
    <mergeCell ref="A34:A35"/>
    <mergeCell ref="A20:A21"/>
    <mergeCell ref="A22:A23"/>
    <mergeCell ref="A24:A25"/>
    <mergeCell ref="A26:A27"/>
    <mergeCell ref="A32:A33"/>
    <mergeCell ref="C1:J1"/>
    <mergeCell ref="A1:B1"/>
    <mergeCell ref="E9:H9"/>
    <mergeCell ref="A18:A19"/>
    <mergeCell ref="C12:D12"/>
    <mergeCell ref="E5:F5"/>
    <mergeCell ref="A17:B17"/>
    <mergeCell ref="H16:J16"/>
    <mergeCell ref="A12:B12"/>
    <mergeCell ref="A4:B4"/>
    <mergeCell ref="A3:B3"/>
    <mergeCell ref="C11:D11"/>
    <mergeCell ref="C5:D5"/>
    <mergeCell ref="C6:D6"/>
    <mergeCell ref="C7:D7"/>
    <mergeCell ref="C8:D8"/>
    <mergeCell ref="C9:D9"/>
    <mergeCell ref="A10:B10"/>
    <mergeCell ref="A9:B9"/>
    <mergeCell ref="E16:F16"/>
    <mergeCell ref="K1:L1"/>
    <mergeCell ref="A2:B2"/>
    <mergeCell ref="A11:B11"/>
    <mergeCell ref="A8:B8"/>
    <mergeCell ref="A7:B7"/>
    <mergeCell ref="A6:B6"/>
    <mergeCell ref="A5:B5"/>
    <mergeCell ref="D3:E3"/>
    <mergeCell ref="D4:E4"/>
    <mergeCell ref="J5:K5"/>
    <mergeCell ref="L5:N5"/>
    <mergeCell ref="F6:H6"/>
    <mergeCell ref="E7:H7"/>
    <mergeCell ref="E8:H8"/>
    <mergeCell ref="A14:B14"/>
    <mergeCell ref="E11:H12"/>
    <mergeCell ref="D14:E14"/>
    <mergeCell ref="C10:H10"/>
  </mergeCells>
  <phoneticPr fontId="3"/>
  <dataValidations xWindow="308" yWindow="232" count="11">
    <dataValidation imeMode="off" allowBlank="1" showInputMessage="1" showErrorMessage="1" sqref="H18:H49 C13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14">
      <formula1>$HE$2:$HE$6</formula1>
    </dataValidation>
    <dataValidation imeMode="halfKatakana" allowBlank="1" showInputMessage="1" showErrorMessage="1" sqref="E18:F49 C5:D5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imeMode="hiragana" allowBlank="1" showInputMessage="1" showErrorMessage="1" sqref="C7:D8 C10:H10"/>
    <dataValidation imeMode="halfAlpha" allowBlank="1" showInputMessage="1" showErrorMessage="1" sqref="C9:D9 C11:D12"/>
    <dataValidation type="list" allowBlank="1" showInputMessage="1" showErrorMessage="1" sqref="I18:J49">
      <formula1>$HH$2:$HH$8</formula1>
    </dataValidation>
    <dataValidation type="list" allowBlank="1" showInputMessage="1" showErrorMessage="1" sqref="L7:N10">
      <formula1>"○,"</formula1>
    </dataValidation>
    <dataValidation type="list" allowBlank="1" showInputMessage="1" showErrorMessage="1" sqref="L14:L15">
      <formula1>$HD$4:$HD$6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G12" sqref="G12:G13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53" t="str">
        <f>"令和"&amp;入力用!C2&amp;"年度　近畿高等学校ソフトテニス選手権大会"</f>
        <v>令和4年度　近畿高等学校ソフトテニス選手権大会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24.75" customHeight="1" x14ac:dyDescent="0.15">
      <c r="A2" s="352" t="s">
        <v>39</v>
      </c>
      <c r="B2" s="352"/>
      <c r="C2" s="352"/>
      <c r="D2" s="352"/>
      <c r="E2" s="352"/>
      <c r="F2" s="352"/>
      <c r="G2" s="352"/>
      <c r="H2" s="352"/>
      <c r="I2" s="352"/>
      <c r="J2" s="352"/>
      <c r="K2" s="15" t="str">
        <f>入力用!C3</f>
        <v>男子</v>
      </c>
    </row>
    <row r="3" spans="1:11" ht="21.75" customHeight="1" x14ac:dyDescent="0.15">
      <c r="A3" s="331">
        <f>入力用!C4</f>
        <v>0</v>
      </c>
      <c r="B3" s="332"/>
      <c r="C3" s="332"/>
      <c r="D3" s="333"/>
      <c r="E3" s="350" t="s">
        <v>49</v>
      </c>
      <c r="F3" s="345"/>
      <c r="G3" s="339">
        <f>入力用!C5</f>
        <v>0</v>
      </c>
      <c r="H3" s="340"/>
      <c r="I3" s="24"/>
      <c r="J3" s="356" t="s">
        <v>50</v>
      </c>
      <c r="K3" s="25">
        <f>入力用!C11</f>
        <v>0</v>
      </c>
    </row>
    <row r="4" spans="1:11" ht="21.75" customHeight="1" x14ac:dyDescent="0.15">
      <c r="A4" s="334"/>
      <c r="B4" s="335"/>
      <c r="C4" s="335"/>
      <c r="D4" s="336"/>
      <c r="E4" s="361" t="s">
        <v>40</v>
      </c>
      <c r="F4" s="362"/>
      <c r="G4" s="341">
        <f>入力用!C6</f>
        <v>0</v>
      </c>
      <c r="H4" s="342"/>
      <c r="I4" s="6" t="s">
        <v>17</v>
      </c>
      <c r="J4" s="320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55">
        <f>入力用!C9</f>
        <v>0</v>
      </c>
      <c r="D5" s="337"/>
      <c r="E5" s="337">
        <f>入力用!C10</f>
        <v>0</v>
      </c>
      <c r="F5" s="337"/>
      <c r="G5" s="337"/>
      <c r="H5" s="337"/>
      <c r="I5" s="337"/>
      <c r="J5" s="337"/>
      <c r="K5" s="338"/>
    </row>
    <row r="6" spans="1:11" ht="9.75" customHeight="1" x14ac:dyDescent="0.15"/>
    <row r="7" spans="1:11" ht="18.75" customHeight="1" x14ac:dyDescent="0.15">
      <c r="G7" s="9" t="s">
        <v>36</v>
      </c>
      <c r="H7" s="357" t="str">
        <f>入力用!C7&amp;"　　　印  "</f>
        <v xml:space="preserve">　　　印  </v>
      </c>
      <c r="I7" s="357"/>
      <c r="J7" s="357"/>
      <c r="K7" s="357"/>
    </row>
    <row r="8" spans="1:11" ht="15.75" customHeight="1" x14ac:dyDescent="0.15"/>
    <row r="9" spans="1:11" ht="18.75" customHeight="1" x14ac:dyDescent="0.15">
      <c r="G9" s="9" t="s">
        <v>37</v>
      </c>
      <c r="H9" s="357" t="str">
        <f>入力用!C8&amp;"　　　印  "</f>
        <v xml:space="preserve">　　　印  </v>
      </c>
      <c r="I9" s="357"/>
      <c r="J9" s="357"/>
      <c r="K9" s="357"/>
    </row>
    <row r="10" spans="1:11" ht="9.75" customHeight="1" x14ac:dyDescent="0.15"/>
    <row r="11" spans="1:11" ht="21" customHeight="1" x14ac:dyDescent="0.15">
      <c r="A11" s="10"/>
      <c r="B11" s="358" t="s">
        <v>34</v>
      </c>
      <c r="C11" s="359"/>
      <c r="D11" s="359"/>
      <c r="E11" s="360"/>
      <c r="F11" s="7" t="s">
        <v>38</v>
      </c>
      <c r="G11" s="7" t="s">
        <v>35</v>
      </c>
      <c r="H11" s="354" t="s">
        <v>137</v>
      </c>
      <c r="I11" s="354"/>
      <c r="J11" s="354"/>
      <c r="K11" s="354"/>
    </row>
    <row r="12" spans="1:11" ht="18" customHeight="1" x14ac:dyDescent="0.15">
      <c r="A12" s="347">
        <v>1</v>
      </c>
      <c r="B12" s="350" t="s">
        <v>52</v>
      </c>
      <c r="C12" s="351"/>
      <c r="D12" s="345" t="str">
        <f>入力用!E18&amp;"　"&amp;入力用!F18</f>
        <v>　</v>
      </c>
      <c r="E12" s="346"/>
      <c r="F12" s="366" t="str">
        <f>入力用!G18&amp;" 年"</f>
        <v xml:space="preserve"> 年</v>
      </c>
      <c r="G12" s="343" t="str">
        <f>IF(入力用!H18="","",入力用!H18)</f>
        <v/>
      </c>
      <c r="H12" s="318" t="str">
        <f>"令和"&amp;入力用!$C$2-1&amp;"年度選手権"</f>
        <v>令和3年度選手権</v>
      </c>
      <c r="I12" s="319"/>
      <c r="J12" s="319"/>
      <c r="K12" s="254" t="str">
        <f>"[ "&amp;入力用!I18&amp;" ]"</f>
        <v>[  ]</v>
      </c>
    </row>
    <row r="13" spans="1:11" ht="18" customHeight="1" x14ac:dyDescent="0.15">
      <c r="A13" s="348"/>
      <c r="B13" s="363" t="str">
        <f>入力用!C18&amp;"　"&amp;入力用!D18</f>
        <v>　</v>
      </c>
      <c r="C13" s="364"/>
      <c r="D13" s="364"/>
      <c r="E13" s="365"/>
      <c r="F13" s="367"/>
      <c r="G13" s="344"/>
      <c r="H13" s="320" t="str">
        <f>"令和"&amp;入力用!$C$2-1&amp;"年度インドア"</f>
        <v>令和3年度インドア</v>
      </c>
      <c r="I13" s="321"/>
      <c r="J13" s="321"/>
      <c r="K13" s="255" t="str">
        <f>"[ "&amp;入力用!J18&amp;" ]"</f>
        <v>[  ]</v>
      </c>
    </row>
    <row r="14" spans="1:11" ht="18" customHeight="1" x14ac:dyDescent="0.15">
      <c r="A14" s="348"/>
      <c r="B14" s="350" t="s">
        <v>52</v>
      </c>
      <c r="C14" s="351"/>
      <c r="D14" s="345" t="str">
        <f>入力用!E19&amp;"　"&amp;入力用!F19</f>
        <v>　</v>
      </c>
      <c r="E14" s="346"/>
      <c r="F14" s="366" t="str">
        <f>入力用!G19&amp;" 年"</f>
        <v xml:space="preserve"> 年</v>
      </c>
      <c r="G14" s="343" t="str">
        <f>IF(入力用!H19="","",入力用!H19)</f>
        <v/>
      </c>
      <c r="H14" s="318" t="str">
        <f>"令和"&amp;入力用!$C$2-1&amp;"年度選手権"</f>
        <v>令和3年度選手権</v>
      </c>
      <c r="I14" s="319"/>
      <c r="J14" s="319"/>
      <c r="K14" s="254" t="str">
        <f>"[ "&amp;入力用!I19&amp;" ]"</f>
        <v>[  ]</v>
      </c>
    </row>
    <row r="15" spans="1:11" ht="18" customHeight="1" x14ac:dyDescent="0.15">
      <c r="A15" s="349"/>
      <c r="B15" s="363" t="str">
        <f>入力用!C19&amp;"　"&amp;入力用!D19</f>
        <v>　</v>
      </c>
      <c r="C15" s="364"/>
      <c r="D15" s="364"/>
      <c r="E15" s="365"/>
      <c r="F15" s="367"/>
      <c r="G15" s="344"/>
      <c r="H15" s="320" t="str">
        <f>"令和"&amp;入力用!$C$2-1&amp;"年度インドア"</f>
        <v>令和3年度インドア</v>
      </c>
      <c r="I15" s="321"/>
      <c r="J15" s="321"/>
      <c r="K15" s="255" t="str">
        <f>"[ "&amp;入力用!J19&amp;" ]"</f>
        <v>[  ]</v>
      </c>
    </row>
    <row r="16" spans="1:11" ht="18" customHeight="1" x14ac:dyDescent="0.15">
      <c r="A16" s="347">
        <v>2</v>
      </c>
      <c r="B16" s="350" t="s">
        <v>52</v>
      </c>
      <c r="C16" s="351"/>
      <c r="D16" s="345" t="str">
        <f>入力用!E20&amp;"　"&amp;入力用!F20</f>
        <v>　</v>
      </c>
      <c r="E16" s="346"/>
      <c r="F16" s="366" t="str">
        <f>入力用!G20&amp;" 年"</f>
        <v xml:space="preserve"> 年</v>
      </c>
      <c r="G16" s="343" t="str">
        <f>IF(入力用!H20="","",入力用!H20)</f>
        <v/>
      </c>
      <c r="H16" s="318" t="str">
        <f>"令和"&amp;入力用!$C$2-1&amp;"年度選手権"</f>
        <v>令和3年度選手権</v>
      </c>
      <c r="I16" s="319"/>
      <c r="J16" s="319"/>
      <c r="K16" s="254" t="str">
        <f>"[ "&amp;入力用!I20&amp;" ]"</f>
        <v>[  ]</v>
      </c>
    </row>
    <row r="17" spans="1:11" ht="18" customHeight="1" x14ac:dyDescent="0.15">
      <c r="A17" s="348"/>
      <c r="B17" s="363" t="str">
        <f>入力用!C20&amp;"　"&amp;入力用!D20</f>
        <v>　</v>
      </c>
      <c r="C17" s="364"/>
      <c r="D17" s="364"/>
      <c r="E17" s="365"/>
      <c r="F17" s="367"/>
      <c r="G17" s="344"/>
      <c r="H17" s="320" t="str">
        <f>"令和"&amp;入力用!$C$2-1&amp;"年度インドア"</f>
        <v>令和3年度インドア</v>
      </c>
      <c r="I17" s="321"/>
      <c r="J17" s="321"/>
      <c r="K17" s="255" t="str">
        <f>"[ "&amp;入力用!J20&amp;" ]"</f>
        <v>[  ]</v>
      </c>
    </row>
    <row r="18" spans="1:11" ht="18" customHeight="1" x14ac:dyDescent="0.15">
      <c r="A18" s="348"/>
      <c r="B18" s="350" t="s">
        <v>52</v>
      </c>
      <c r="C18" s="351"/>
      <c r="D18" s="345" t="str">
        <f>入力用!E21&amp;"　"&amp;入力用!F21</f>
        <v>　</v>
      </c>
      <c r="E18" s="346"/>
      <c r="F18" s="366" t="str">
        <f>入力用!G21&amp;" 年"</f>
        <v xml:space="preserve"> 年</v>
      </c>
      <c r="G18" s="343" t="str">
        <f>IF(入力用!H21="","",入力用!H21)</f>
        <v/>
      </c>
      <c r="H18" s="318" t="str">
        <f>"令和"&amp;入力用!$C$2-1&amp;"年度選手権"</f>
        <v>令和3年度選手権</v>
      </c>
      <c r="I18" s="319"/>
      <c r="J18" s="319"/>
      <c r="K18" s="254" t="str">
        <f>"[ "&amp;入力用!I21&amp;" ]"</f>
        <v>[  ]</v>
      </c>
    </row>
    <row r="19" spans="1:11" ht="18" customHeight="1" x14ac:dyDescent="0.15">
      <c r="A19" s="349"/>
      <c r="B19" s="363" t="str">
        <f>入力用!C21&amp;"　"&amp;入力用!D21</f>
        <v>　</v>
      </c>
      <c r="C19" s="364"/>
      <c r="D19" s="364"/>
      <c r="E19" s="365"/>
      <c r="F19" s="367"/>
      <c r="G19" s="344"/>
      <c r="H19" s="320" t="str">
        <f>"令和"&amp;入力用!$C$2-1&amp;"年度インドア"</f>
        <v>令和3年度インドア</v>
      </c>
      <c r="I19" s="321"/>
      <c r="J19" s="321"/>
      <c r="K19" s="255" t="str">
        <f>"[ "&amp;入力用!J21&amp;" ]"</f>
        <v>[  ]</v>
      </c>
    </row>
    <row r="20" spans="1:11" ht="18" customHeight="1" x14ac:dyDescent="0.15">
      <c r="A20" s="347">
        <v>3</v>
      </c>
      <c r="B20" s="350" t="s">
        <v>52</v>
      </c>
      <c r="C20" s="351"/>
      <c r="D20" s="345" t="str">
        <f>入力用!E22&amp;"　"&amp;入力用!F22</f>
        <v>　</v>
      </c>
      <c r="E20" s="346"/>
      <c r="F20" s="366" t="str">
        <f>入力用!G22&amp;" 年"</f>
        <v xml:space="preserve"> 年</v>
      </c>
      <c r="G20" s="343" t="str">
        <f>IF(入力用!H22="","",入力用!H22)</f>
        <v/>
      </c>
      <c r="H20" s="318" t="str">
        <f>"令和"&amp;入力用!$C$2-1&amp;"年度選手権"</f>
        <v>令和3年度選手権</v>
      </c>
      <c r="I20" s="319"/>
      <c r="J20" s="319"/>
      <c r="K20" s="254" t="str">
        <f>"[ "&amp;入力用!I22&amp;" ]"</f>
        <v>[  ]</v>
      </c>
    </row>
    <row r="21" spans="1:11" ht="18" customHeight="1" x14ac:dyDescent="0.15">
      <c r="A21" s="348"/>
      <c r="B21" s="363" t="str">
        <f>入力用!C22&amp;"　"&amp;入力用!D22</f>
        <v>　</v>
      </c>
      <c r="C21" s="364"/>
      <c r="D21" s="364"/>
      <c r="E21" s="365"/>
      <c r="F21" s="367"/>
      <c r="G21" s="344"/>
      <c r="H21" s="320" t="str">
        <f>"令和"&amp;入力用!$C$2-1&amp;"年度インドア"</f>
        <v>令和3年度インドア</v>
      </c>
      <c r="I21" s="321"/>
      <c r="J21" s="321"/>
      <c r="K21" s="255" t="str">
        <f>"[ "&amp;入力用!J22&amp;" ]"</f>
        <v>[  ]</v>
      </c>
    </row>
    <row r="22" spans="1:11" ht="18" customHeight="1" x14ac:dyDescent="0.15">
      <c r="A22" s="348"/>
      <c r="B22" s="350" t="s">
        <v>52</v>
      </c>
      <c r="C22" s="351"/>
      <c r="D22" s="345" t="str">
        <f>入力用!E23&amp;"　"&amp;入力用!F23</f>
        <v>　</v>
      </c>
      <c r="E22" s="346"/>
      <c r="F22" s="366" t="str">
        <f>入力用!G23&amp;" 年"</f>
        <v xml:space="preserve"> 年</v>
      </c>
      <c r="G22" s="343" t="str">
        <f>IF(入力用!H23="","",入力用!H23)</f>
        <v/>
      </c>
      <c r="H22" s="318" t="str">
        <f>"令和"&amp;入力用!$C$2-1&amp;"年度選手権"</f>
        <v>令和3年度選手権</v>
      </c>
      <c r="I22" s="319"/>
      <c r="J22" s="319"/>
      <c r="K22" s="254" t="str">
        <f>"[ "&amp;入力用!I23&amp;" ]"</f>
        <v>[  ]</v>
      </c>
    </row>
    <row r="23" spans="1:11" ht="18" customHeight="1" x14ac:dyDescent="0.15">
      <c r="A23" s="349"/>
      <c r="B23" s="363" t="str">
        <f>入力用!C23&amp;"　"&amp;入力用!D23</f>
        <v>　</v>
      </c>
      <c r="C23" s="364"/>
      <c r="D23" s="364"/>
      <c r="E23" s="365"/>
      <c r="F23" s="367"/>
      <c r="G23" s="344"/>
      <c r="H23" s="320" t="str">
        <f>"令和"&amp;入力用!$C$2-1&amp;"年度インドア"</f>
        <v>令和3年度インドア</v>
      </c>
      <c r="I23" s="321"/>
      <c r="J23" s="321"/>
      <c r="K23" s="255" t="str">
        <f>"[ "&amp;入力用!J23&amp;" ]"</f>
        <v>[  ]</v>
      </c>
    </row>
    <row r="24" spans="1:11" ht="18" customHeight="1" x14ac:dyDescent="0.15">
      <c r="A24" s="347">
        <v>4</v>
      </c>
      <c r="B24" s="350" t="s">
        <v>52</v>
      </c>
      <c r="C24" s="351"/>
      <c r="D24" s="345" t="str">
        <f>入力用!E24&amp;"　"&amp;入力用!F24</f>
        <v>　</v>
      </c>
      <c r="E24" s="346"/>
      <c r="F24" s="366" t="str">
        <f>入力用!G24&amp;" 年"</f>
        <v xml:space="preserve"> 年</v>
      </c>
      <c r="G24" s="343" t="str">
        <f>IF(入力用!H24="","",入力用!H24)</f>
        <v/>
      </c>
      <c r="H24" s="318" t="str">
        <f>"令和"&amp;入力用!$C$2-1&amp;"年度選手権"</f>
        <v>令和3年度選手権</v>
      </c>
      <c r="I24" s="319"/>
      <c r="J24" s="319"/>
      <c r="K24" s="254" t="str">
        <f>"[ "&amp;入力用!I24&amp;" ]"</f>
        <v>[  ]</v>
      </c>
    </row>
    <row r="25" spans="1:11" ht="18" customHeight="1" x14ac:dyDescent="0.15">
      <c r="A25" s="348"/>
      <c r="B25" s="363" t="str">
        <f>入力用!C24&amp;"　"&amp;入力用!D24</f>
        <v>　</v>
      </c>
      <c r="C25" s="364"/>
      <c r="D25" s="364"/>
      <c r="E25" s="365"/>
      <c r="F25" s="367"/>
      <c r="G25" s="344"/>
      <c r="H25" s="320" t="str">
        <f>"令和"&amp;入力用!$C$2-1&amp;"年度インドア"</f>
        <v>令和3年度インドア</v>
      </c>
      <c r="I25" s="321"/>
      <c r="J25" s="321"/>
      <c r="K25" s="255" t="str">
        <f>"[ "&amp;入力用!J24&amp;" ]"</f>
        <v>[  ]</v>
      </c>
    </row>
    <row r="26" spans="1:11" ht="18" customHeight="1" x14ac:dyDescent="0.15">
      <c r="A26" s="348"/>
      <c r="B26" s="350" t="s">
        <v>52</v>
      </c>
      <c r="C26" s="351"/>
      <c r="D26" s="345" t="str">
        <f>入力用!E25&amp;"　"&amp;入力用!F25</f>
        <v>　</v>
      </c>
      <c r="E26" s="346"/>
      <c r="F26" s="366" t="str">
        <f>入力用!G25&amp;" 年"</f>
        <v xml:space="preserve"> 年</v>
      </c>
      <c r="G26" s="343" t="str">
        <f>IF(入力用!H25="","",入力用!H25)</f>
        <v/>
      </c>
      <c r="H26" s="318" t="str">
        <f>"令和"&amp;入力用!$C$2-1&amp;"年度選手権"</f>
        <v>令和3年度選手権</v>
      </c>
      <c r="I26" s="319"/>
      <c r="J26" s="319"/>
      <c r="K26" s="254" t="str">
        <f>"[ "&amp;入力用!I25&amp;" ]"</f>
        <v>[  ]</v>
      </c>
    </row>
    <row r="27" spans="1:11" ht="18" customHeight="1" x14ac:dyDescent="0.15">
      <c r="A27" s="349"/>
      <c r="B27" s="363" t="str">
        <f>入力用!C25&amp;"　"&amp;入力用!D25</f>
        <v>　</v>
      </c>
      <c r="C27" s="364"/>
      <c r="D27" s="364"/>
      <c r="E27" s="365"/>
      <c r="F27" s="367"/>
      <c r="G27" s="344"/>
      <c r="H27" s="320" t="str">
        <f>"令和"&amp;入力用!$C$2-1&amp;"年度インドア"</f>
        <v>令和3年度インドア</v>
      </c>
      <c r="I27" s="321"/>
      <c r="J27" s="321"/>
      <c r="K27" s="255" t="str">
        <f>"[ "&amp;入力用!J25&amp;" ]"</f>
        <v>[  ]</v>
      </c>
    </row>
    <row r="28" spans="1:11" ht="18" customHeight="1" x14ac:dyDescent="0.15">
      <c r="A28" s="347">
        <v>5</v>
      </c>
      <c r="B28" s="350" t="s">
        <v>52</v>
      </c>
      <c r="C28" s="351"/>
      <c r="D28" s="345" t="str">
        <f>入力用!E26&amp;"　"&amp;入力用!F26</f>
        <v>　</v>
      </c>
      <c r="E28" s="346"/>
      <c r="F28" s="366" t="str">
        <f>入力用!G26&amp;" 年"</f>
        <v xml:space="preserve"> 年</v>
      </c>
      <c r="G28" s="343" t="str">
        <f>IF(入力用!H26="","",入力用!H26)</f>
        <v/>
      </c>
      <c r="H28" s="318" t="str">
        <f>"令和"&amp;入力用!$C$2-1&amp;"年度選手権"</f>
        <v>令和3年度選手権</v>
      </c>
      <c r="I28" s="319"/>
      <c r="J28" s="319"/>
      <c r="K28" s="254" t="str">
        <f>"[ "&amp;入力用!I26&amp;" ]"</f>
        <v>[  ]</v>
      </c>
    </row>
    <row r="29" spans="1:11" ht="18" customHeight="1" x14ac:dyDescent="0.15">
      <c r="A29" s="348"/>
      <c r="B29" s="363" t="str">
        <f>入力用!C26&amp;"　"&amp;入力用!D26</f>
        <v>　</v>
      </c>
      <c r="C29" s="364"/>
      <c r="D29" s="364"/>
      <c r="E29" s="365"/>
      <c r="F29" s="367"/>
      <c r="G29" s="344"/>
      <c r="H29" s="320" t="str">
        <f>"令和"&amp;入力用!$C$2-1&amp;"年度インドア"</f>
        <v>令和3年度インドア</v>
      </c>
      <c r="I29" s="321"/>
      <c r="J29" s="321"/>
      <c r="K29" s="255" t="str">
        <f>"[ "&amp;入力用!J26&amp;" ]"</f>
        <v>[  ]</v>
      </c>
    </row>
    <row r="30" spans="1:11" ht="18" customHeight="1" x14ac:dyDescent="0.15">
      <c r="A30" s="348"/>
      <c r="B30" s="350" t="s">
        <v>52</v>
      </c>
      <c r="C30" s="351"/>
      <c r="D30" s="345" t="str">
        <f>入力用!E27&amp;"　"&amp;入力用!F27</f>
        <v>　</v>
      </c>
      <c r="E30" s="346"/>
      <c r="F30" s="366" t="str">
        <f>入力用!G27&amp;" 年"</f>
        <v xml:space="preserve"> 年</v>
      </c>
      <c r="G30" s="343" t="str">
        <f>IF(入力用!H27="","",入力用!H27)</f>
        <v/>
      </c>
      <c r="H30" s="318" t="str">
        <f>"令和"&amp;入力用!$C$2-1&amp;"年度選手権"</f>
        <v>令和3年度選手権</v>
      </c>
      <c r="I30" s="319"/>
      <c r="J30" s="319"/>
      <c r="K30" s="254" t="str">
        <f>"[ "&amp;入力用!I27&amp;" ]"</f>
        <v>[  ]</v>
      </c>
    </row>
    <row r="31" spans="1:11" ht="18" customHeight="1" x14ac:dyDescent="0.15">
      <c r="A31" s="349"/>
      <c r="B31" s="363" t="str">
        <f>入力用!C27&amp;"　"&amp;入力用!D27</f>
        <v>　</v>
      </c>
      <c r="C31" s="364"/>
      <c r="D31" s="364"/>
      <c r="E31" s="365"/>
      <c r="F31" s="367"/>
      <c r="G31" s="344"/>
      <c r="H31" s="320" t="str">
        <f>"令和"&amp;入力用!$C$2-1&amp;"年度インドア"</f>
        <v>令和3年度インドア</v>
      </c>
      <c r="I31" s="321"/>
      <c r="J31" s="321"/>
      <c r="K31" s="255" t="str">
        <f>"[ "&amp;入力用!J27&amp;" ]"</f>
        <v>[  ]</v>
      </c>
    </row>
    <row r="32" spans="1:11" ht="18" customHeight="1" x14ac:dyDescent="0.15">
      <c r="A32" s="347">
        <v>6</v>
      </c>
      <c r="B32" s="350" t="s">
        <v>52</v>
      </c>
      <c r="C32" s="351"/>
      <c r="D32" s="345" t="str">
        <f>入力用!E28&amp;"　"&amp;入力用!F28</f>
        <v>　</v>
      </c>
      <c r="E32" s="346"/>
      <c r="F32" s="366" t="str">
        <f>入力用!G28&amp;" 年"</f>
        <v xml:space="preserve"> 年</v>
      </c>
      <c r="G32" s="343" t="str">
        <f>IF(入力用!H28="","",入力用!H28)</f>
        <v/>
      </c>
      <c r="H32" s="318" t="str">
        <f>"令和"&amp;入力用!$C$2-1&amp;"年度選手権"</f>
        <v>令和3年度選手権</v>
      </c>
      <c r="I32" s="319"/>
      <c r="J32" s="319"/>
      <c r="K32" s="254" t="str">
        <f>"[ "&amp;入力用!I28&amp;" ]"</f>
        <v>[  ]</v>
      </c>
    </row>
    <row r="33" spans="1:11" ht="18" customHeight="1" x14ac:dyDescent="0.15">
      <c r="A33" s="348"/>
      <c r="B33" s="363" t="str">
        <f>入力用!C28&amp;"　"&amp;入力用!D28</f>
        <v>　</v>
      </c>
      <c r="C33" s="364"/>
      <c r="D33" s="364"/>
      <c r="E33" s="365"/>
      <c r="F33" s="367"/>
      <c r="G33" s="344"/>
      <c r="H33" s="320" t="str">
        <f>"令和"&amp;入力用!$C$2-1&amp;"年度インドア"</f>
        <v>令和3年度インドア</v>
      </c>
      <c r="I33" s="321"/>
      <c r="J33" s="321"/>
      <c r="K33" s="255" t="str">
        <f>"[ "&amp;入力用!J28&amp;" ]"</f>
        <v>[  ]</v>
      </c>
    </row>
    <row r="34" spans="1:11" ht="18" customHeight="1" x14ac:dyDescent="0.15">
      <c r="A34" s="348"/>
      <c r="B34" s="350" t="s">
        <v>52</v>
      </c>
      <c r="C34" s="351"/>
      <c r="D34" s="345" t="str">
        <f>入力用!E29&amp;"　"&amp;入力用!F29</f>
        <v>　</v>
      </c>
      <c r="E34" s="346"/>
      <c r="F34" s="366" t="str">
        <f>入力用!G29&amp;" 年"</f>
        <v xml:space="preserve"> 年</v>
      </c>
      <c r="G34" s="343" t="str">
        <f>IF(入力用!H29="","",入力用!H29)</f>
        <v/>
      </c>
      <c r="H34" s="318" t="str">
        <f>"令和"&amp;入力用!$C$2-1&amp;"年度選手権"</f>
        <v>令和3年度選手権</v>
      </c>
      <c r="I34" s="319"/>
      <c r="J34" s="319"/>
      <c r="K34" s="254" t="str">
        <f>"[ "&amp;入力用!I29&amp;" ]"</f>
        <v>[  ]</v>
      </c>
    </row>
    <row r="35" spans="1:11" ht="18" customHeight="1" x14ac:dyDescent="0.15">
      <c r="A35" s="349"/>
      <c r="B35" s="363" t="str">
        <f>入力用!C29&amp;"　"&amp;入力用!D29</f>
        <v>　</v>
      </c>
      <c r="C35" s="364"/>
      <c r="D35" s="364"/>
      <c r="E35" s="365"/>
      <c r="F35" s="367"/>
      <c r="G35" s="344"/>
      <c r="H35" s="320" t="str">
        <f>"令和"&amp;入力用!$C$2-1&amp;"年度インドア"</f>
        <v>令和3年度インドア</v>
      </c>
      <c r="I35" s="321"/>
      <c r="J35" s="321"/>
      <c r="K35" s="255" t="str">
        <f>"[ "&amp;入力用!J29&amp;" ]"</f>
        <v>[  ]</v>
      </c>
    </row>
    <row r="36" spans="1:11" ht="18" customHeight="1" x14ac:dyDescent="0.15">
      <c r="A36" s="347">
        <v>7</v>
      </c>
      <c r="B36" s="350" t="s">
        <v>52</v>
      </c>
      <c r="C36" s="351"/>
      <c r="D36" s="345" t="str">
        <f>入力用!E30&amp;"　"&amp;入力用!F30</f>
        <v>　</v>
      </c>
      <c r="E36" s="346"/>
      <c r="F36" s="366" t="str">
        <f>入力用!G30&amp;" 年"</f>
        <v xml:space="preserve"> 年</v>
      </c>
      <c r="G36" s="343" t="str">
        <f>IF(入力用!H30="","",入力用!H30)</f>
        <v/>
      </c>
      <c r="H36" s="318" t="str">
        <f>"令和"&amp;入力用!$C$2-1&amp;"年度選手権"</f>
        <v>令和3年度選手権</v>
      </c>
      <c r="I36" s="319"/>
      <c r="J36" s="319"/>
      <c r="K36" s="254" t="str">
        <f>"[ "&amp;入力用!I30&amp;" ]"</f>
        <v>[  ]</v>
      </c>
    </row>
    <row r="37" spans="1:11" ht="18" customHeight="1" x14ac:dyDescent="0.15">
      <c r="A37" s="348"/>
      <c r="B37" s="363" t="str">
        <f>入力用!C30&amp;"　"&amp;入力用!D30</f>
        <v>　</v>
      </c>
      <c r="C37" s="364"/>
      <c r="D37" s="364"/>
      <c r="E37" s="365"/>
      <c r="F37" s="367"/>
      <c r="G37" s="344"/>
      <c r="H37" s="320" t="str">
        <f>"令和"&amp;入力用!$C$2-1&amp;"年度インドア"</f>
        <v>令和3年度インドア</v>
      </c>
      <c r="I37" s="321"/>
      <c r="J37" s="321"/>
      <c r="K37" s="255" t="str">
        <f>"[ "&amp;入力用!J30&amp;" ]"</f>
        <v>[  ]</v>
      </c>
    </row>
    <row r="38" spans="1:11" ht="18" customHeight="1" x14ac:dyDescent="0.15">
      <c r="A38" s="348"/>
      <c r="B38" s="350" t="s">
        <v>52</v>
      </c>
      <c r="C38" s="351"/>
      <c r="D38" s="345" t="str">
        <f>入力用!E31&amp;"　"&amp;入力用!F31</f>
        <v>　</v>
      </c>
      <c r="E38" s="346"/>
      <c r="F38" s="366" t="str">
        <f>入力用!G31&amp;" 年"</f>
        <v xml:space="preserve"> 年</v>
      </c>
      <c r="G38" s="343" t="str">
        <f>IF(入力用!H31="","",入力用!H31)</f>
        <v/>
      </c>
      <c r="H38" s="318" t="str">
        <f>"令和"&amp;入力用!$C$2-1&amp;"年度選手権"</f>
        <v>令和3年度選手権</v>
      </c>
      <c r="I38" s="319"/>
      <c r="J38" s="319"/>
      <c r="K38" s="254" t="str">
        <f>"[ "&amp;入力用!I31&amp;" ]"</f>
        <v>[  ]</v>
      </c>
    </row>
    <row r="39" spans="1:11" ht="18" customHeight="1" x14ac:dyDescent="0.15">
      <c r="A39" s="349"/>
      <c r="B39" s="363" t="str">
        <f>入力用!C31&amp;"　"&amp;入力用!D31</f>
        <v>　</v>
      </c>
      <c r="C39" s="364"/>
      <c r="D39" s="364"/>
      <c r="E39" s="365"/>
      <c r="F39" s="367"/>
      <c r="G39" s="344"/>
      <c r="H39" s="320" t="str">
        <f>"令和"&amp;入力用!$C$2-1&amp;"年度インドア"</f>
        <v>令和3年度インドア</v>
      </c>
      <c r="I39" s="321"/>
      <c r="J39" s="321"/>
      <c r="K39" s="255" t="str">
        <f>"[ "&amp;入力用!J31&amp;" ]"</f>
        <v>[  ]</v>
      </c>
    </row>
    <row r="40" spans="1:11" ht="18" customHeight="1" x14ac:dyDescent="0.15">
      <c r="A40" s="347">
        <v>8</v>
      </c>
      <c r="B40" s="350" t="s">
        <v>49</v>
      </c>
      <c r="C40" s="351"/>
      <c r="D40" s="345" t="str">
        <f>入力用!E32&amp;"　"&amp;入力用!F32</f>
        <v>　</v>
      </c>
      <c r="E40" s="346"/>
      <c r="F40" s="366" t="str">
        <f>入力用!G32&amp;" 年"</f>
        <v xml:space="preserve"> 年</v>
      </c>
      <c r="G40" s="343" t="str">
        <f>IF(入力用!H32="","",入力用!H32)</f>
        <v/>
      </c>
      <c r="H40" s="318" t="str">
        <f>"令和"&amp;入力用!$C$2-1&amp;"年度選手権"</f>
        <v>令和3年度選手権</v>
      </c>
      <c r="I40" s="319"/>
      <c r="J40" s="319"/>
      <c r="K40" s="254" t="str">
        <f>"[ "&amp;入力用!I32&amp;" ]"</f>
        <v>[  ]</v>
      </c>
    </row>
    <row r="41" spans="1:11" ht="18" customHeight="1" x14ac:dyDescent="0.15">
      <c r="A41" s="348"/>
      <c r="B41" s="363" t="str">
        <f>入力用!C32&amp;"　"&amp;入力用!D32</f>
        <v>　</v>
      </c>
      <c r="C41" s="364"/>
      <c r="D41" s="364"/>
      <c r="E41" s="365"/>
      <c r="F41" s="367"/>
      <c r="G41" s="344"/>
      <c r="H41" s="320" t="str">
        <f>"令和"&amp;入力用!$C$2-1&amp;"年度インドア"</f>
        <v>令和3年度インドア</v>
      </c>
      <c r="I41" s="321"/>
      <c r="J41" s="321"/>
      <c r="K41" s="255" t="str">
        <f>"[ "&amp;入力用!J32&amp;" ]"</f>
        <v>[  ]</v>
      </c>
    </row>
    <row r="42" spans="1:11" ht="18" customHeight="1" x14ac:dyDescent="0.15">
      <c r="A42" s="348"/>
      <c r="B42" s="350" t="s">
        <v>49</v>
      </c>
      <c r="C42" s="351"/>
      <c r="D42" s="345" t="str">
        <f>入力用!E33&amp;"　"&amp;入力用!F33</f>
        <v>　</v>
      </c>
      <c r="E42" s="346"/>
      <c r="F42" s="366" t="str">
        <f>入力用!G33&amp;" 年"</f>
        <v xml:space="preserve"> 年</v>
      </c>
      <c r="G42" s="343" t="str">
        <f>IF(入力用!H33="","",入力用!H33)</f>
        <v/>
      </c>
      <c r="H42" s="318" t="str">
        <f>"令和"&amp;入力用!$C$2-1&amp;"年度選手権"</f>
        <v>令和3年度選手権</v>
      </c>
      <c r="I42" s="319"/>
      <c r="J42" s="319"/>
      <c r="K42" s="254" t="str">
        <f>"[ "&amp;入力用!I33&amp;" ]"</f>
        <v>[  ]</v>
      </c>
    </row>
    <row r="43" spans="1:11" ht="18" customHeight="1" x14ac:dyDescent="0.15">
      <c r="A43" s="349"/>
      <c r="B43" s="363" t="str">
        <f>入力用!C33&amp;"　"&amp;入力用!D33</f>
        <v>　</v>
      </c>
      <c r="C43" s="364"/>
      <c r="D43" s="364"/>
      <c r="E43" s="365"/>
      <c r="F43" s="367"/>
      <c r="G43" s="344"/>
      <c r="H43" s="320" t="str">
        <f>"令和"&amp;入力用!$C$2-1&amp;"年度インドア"</f>
        <v>令和3年度インドア</v>
      </c>
      <c r="I43" s="321"/>
      <c r="J43" s="321"/>
      <c r="K43" s="255" t="str">
        <f>"[ "&amp;入力用!J33&amp;" ]"</f>
        <v>[  ]</v>
      </c>
    </row>
    <row r="44" spans="1:11" ht="14.25" thickBot="1" x14ac:dyDescent="0.2"/>
    <row r="45" spans="1:11" x14ac:dyDescent="0.15">
      <c r="A45" s="322" t="s">
        <v>55</v>
      </c>
      <c r="B45" s="323"/>
      <c r="C45" s="323"/>
      <c r="D45" s="323"/>
      <c r="E45" s="323"/>
      <c r="F45" s="324"/>
    </row>
    <row r="46" spans="1:11" ht="11.25" customHeight="1" x14ac:dyDescent="0.15">
      <c r="A46" s="325">
        <f>入力用!C14</f>
        <v>0</v>
      </c>
      <c r="B46" s="326"/>
      <c r="C46" s="326"/>
      <c r="D46" s="326"/>
      <c r="E46" s="326"/>
      <c r="F46" s="327"/>
    </row>
    <row r="47" spans="1:11" ht="11.25" customHeight="1" thickBot="1" x14ac:dyDescent="0.2">
      <c r="A47" s="328"/>
      <c r="B47" s="329"/>
      <c r="C47" s="329"/>
      <c r="D47" s="329"/>
      <c r="E47" s="329"/>
      <c r="F47" s="330"/>
    </row>
  </sheetData>
  <mergeCells count="136">
    <mergeCell ref="H12:J12"/>
    <mergeCell ref="H13:J13"/>
    <mergeCell ref="H14:J14"/>
    <mergeCell ref="H15:J15"/>
    <mergeCell ref="H16:J16"/>
    <mergeCell ref="H17:J17"/>
    <mergeCell ref="F42:F43"/>
    <mergeCell ref="G42:G43"/>
    <mergeCell ref="B43:E43"/>
    <mergeCell ref="A40:A43"/>
    <mergeCell ref="B40:C40"/>
    <mergeCell ref="D40:E40"/>
    <mergeCell ref="F40:F41"/>
    <mergeCell ref="G40:G41"/>
    <mergeCell ref="B41:E41"/>
    <mergeCell ref="B42:C42"/>
    <mergeCell ref="D42:E42"/>
    <mergeCell ref="D38:E38"/>
    <mergeCell ref="F38:F39"/>
    <mergeCell ref="G38:G39"/>
    <mergeCell ref="A36:A39"/>
    <mergeCell ref="D36:E36"/>
    <mergeCell ref="F36:F37"/>
    <mergeCell ref="G36:G37"/>
    <mergeCell ref="B37:E37"/>
    <mergeCell ref="B38:C38"/>
    <mergeCell ref="B35:E35"/>
    <mergeCell ref="H32:J32"/>
    <mergeCell ref="B39:E39"/>
    <mergeCell ref="B36:C36"/>
    <mergeCell ref="D34:E34"/>
    <mergeCell ref="F34:F35"/>
    <mergeCell ref="G34:G35"/>
    <mergeCell ref="G32:G33"/>
    <mergeCell ref="H38:J38"/>
    <mergeCell ref="H39:J39"/>
    <mergeCell ref="G30:G31"/>
    <mergeCell ref="G28:G29"/>
    <mergeCell ref="H30:J30"/>
    <mergeCell ref="H31:J31"/>
    <mergeCell ref="B32:C32"/>
    <mergeCell ref="A32:A35"/>
    <mergeCell ref="D32:E32"/>
    <mergeCell ref="F32:F33"/>
    <mergeCell ref="B33:E33"/>
    <mergeCell ref="B34:C34"/>
    <mergeCell ref="A28:A31"/>
    <mergeCell ref="D28:E28"/>
    <mergeCell ref="F28:F29"/>
    <mergeCell ref="B29:E29"/>
    <mergeCell ref="B30:C30"/>
    <mergeCell ref="B31:E31"/>
    <mergeCell ref="D30:E30"/>
    <mergeCell ref="F30:F31"/>
    <mergeCell ref="B27:E27"/>
    <mergeCell ref="D26:E26"/>
    <mergeCell ref="F26:F27"/>
    <mergeCell ref="G26:G27"/>
    <mergeCell ref="G24:G25"/>
    <mergeCell ref="B28:C28"/>
    <mergeCell ref="D22:E22"/>
    <mergeCell ref="F22:F23"/>
    <mergeCell ref="G22:G23"/>
    <mergeCell ref="G20:G21"/>
    <mergeCell ref="B24:C24"/>
    <mergeCell ref="A24:A27"/>
    <mergeCell ref="D24:E24"/>
    <mergeCell ref="F24:F25"/>
    <mergeCell ref="B25:E25"/>
    <mergeCell ref="B26:C26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B13:E13"/>
    <mergeCell ref="B14:C14"/>
    <mergeCell ref="B15:E15"/>
    <mergeCell ref="D14:E14"/>
    <mergeCell ref="F14:F15"/>
    <mergeCell ref="F12:F13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A45:F45"/>
    <mergeCell ref="A46:F47"/>
    <mergeCell ref="A3:D4"/>
    <mergeCell ref="E5:K5"/>
    <mergeCell ref="G3:H3"/>
    <mergeCell ref="G4:H4"/>
    <mergeCell ref="G12:G13"/>
    <mergeCell ref="D12:E12"/>
    <mergeCell ref="A12:A15"/>
    <mergeCell ref="B12:C12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40:J40"/>
    <mergeCell ref="H41:J41"/>
    <mergeCell ref="H42:J42"/>
    <mergeCell ref="H43:J43"/>
    <mergeCell ref="H33:J33"/>
    <mergeCell ref="H34:J34"/>
    <mergeCell ref="H35:J35"/>
    <mergeCell ref="H36:J36"/>
    <mergeCell ref="H37:J37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workbookViewId="0">
      <selection activeCell="C7" sqref="C7"/>
    </sheetView>
  </sheetViews>
  <sheetFormatPr defaultRowHeight="13.5" x14ac:dyDescent="0.15"/>
  <sheetData>
    <row r="1" spans="1:9" ht="33" customHeight="1" x14ac:dyDescent="0.15">
      <c r="H1" s="389" t="str">
        <f>IF(入力用!C6="","",入力用!C6)</f>
        <v/>
      </c>
      <c r="I1" s="389"/>
    </row>
    <row r="2" spans="1:9" ht="21" x14ac:dyDescent="0.15">
      <c r="A2" s="390" t="s">
        <v>126</v>
      </c>
      <c r="B2" s="390"/>
      <c r="C2" s="390"/>
      <c r="D2" s="390"/>
      <c r="E2" s="390"/>
      <c r="F2" s="390"/>
      <c r="G2" s="390"/>
      <c r="H2" s="390"/>
      <c r="I2" s="390"/>
    </row>
    <row r="3" spans="1:9" ht="21" x14ac:dyDescent="0.15">
      <c r="A3" s="390" t="s">
        <v>66</v>
      </c>
      <c r="B3" s="390"/>
      <c r="C3" s="390"/>
      <c r="D3" s="390"/>
      <c r="E3" s="390"/>
      <c r="F3" s="390"/>
      <c r="G3" s="390"/>
      <c r="H3" s="390"/>
      <c r="I3" s="390"/>
    </row>
    <row r="4" spans="1:9" ht="27.75" customHeight="1" x14ac:dyDescent="0.15">
      <c r="H4" s="389"/>
      <c r="I4" s="389"/>
    </row>
    <row r="5" spans="1:9" ht="33.75" customHeight="1" x14ac:dyDescent="0.15">
      <c r="A5" s="182" t="s">
        <v>67</v>
      </c>
      <c r="B5" s="391" t="str">
        <f>IF(入力用!C6="","",入力用!C6&amp;"高等学校")</f>
        <v/>
      </c>
      <c r="C5" s="392"/>
      <c r="D5" s="393"/>
      <c r="E5" s="394" t="str">
        <f>入力用!C3</f>
        <v>男子</v>
      </c>
      <c r="F5" s="394"/>
      <c r="G5" s="183"/>
    </row>
    <row r="6" spans="1:9" x14ac:dyDescent="0.15">
      <c r="E6" s="378"/>
      <c r="F6" s="378"/>
      <c r="G6" s="184"/>
    </row>
    <row r="7" spans="1:9" ht="28.5" customHeight="1" x14ac:dyDescent="0.15">
      <c r="E7" s="185"/>
      <c r="F7" s="185"/>
      <c r="G7" s="185"/>
    </row>
    <row r="8" spans="1:9" ht="20.25" customHeight="1" x14ac:dyDescent="0.15">
      <c r="B8" s="379" t="s">
        <v>71</v>
      </c>
      <c r="C8" s="380"/>
      <c r="D8" s="380"/>
      <c r="E8" s="381"/>
      <c r="F8" s="271" t="s">
        <v>109</v>
      </c>
      <c r="G8" s="272"/>
      <c r="H8" s="273"/>
    </row>
    <row r="9" spans="1:9" ht="20.25" customHeight="1" x14ac:dyDescent="0.15">
      <c r="B9" s="382" t="s">
        <v>110</v>
      </c>
      <c r="C9" s="383"/>
      <c r="D9" s="384" t="s">
        <v>68</v>
      </c>
      <c r="E9" s="385"/>
      <c r="F9" s="186" t="s">
        <v>111</v>
      </c>
      <c r="G9" s="187" t="s">
        <v>112</v>
      </c>
      <c r="H9" s="188" t="s">
        <v>113</v>
      </c>
    </row>
    <row r="10" spans="1:9" ht="31.5" customHeight="1" x14ac:dyDescent="0.15">
      <c r="B10" s="386" t="str">
        <f>IF(入力用!J7="","",入力用!J7)</f>
        <v/>
      </c>
      <c r="C10" s="387"/>
      <c r="D10" s="387" t="str">
        <f>IF(入力用!K7="","",入力用!K7)</f>
        <v/>
      </c>
      <c r="E10" s="388"/>
      <c r="F10" s="223" t="str">
        <f>IF(入力用!L7="","",入力用!L7)</f>
        <v/>
      </c>
      <c r="G10" s="221" t="str">
        <f>IF(入力用!M7="","",入力用!M7)</f>
        <v/>
      </c>
      <c r="H10" s="222" t="str">
        <f>IF(入力用!N7="","",入力用!N7)</f>
        <v/>
      </c>
    </row>
    <row r="11" spans="1:9" ht="31.5" customHeight="1" x14ac:dyDescent="0.15">
      <c r="B11" s="372" t="str">
        <f>IF(入力用!J8="","",入力用!J8)</f>
        <v/>
      </c>
      <c r="C11" s="373"/>
      <c r="D11" s="373" t="str">
        <f>IF(入力用!K8="","",入力用!K8)</f>
        <v/>
      </c>
      <c r="E11" s="374"/>
      <c r="F11" s="224" t="str">
        <f>IF(入力用!L8="","",入力用!L8)</f>
        <v/>
      </c>
      <c r="G11" s="189" t="str">
        <f>IF(入力用!M8="","",入力用!M8)</f>
        <v/>
      </c>
      <c r="H11" s="190" t="str">
        <f>IF(入力用!N8="","",入力用!N8)</f>
        <v/>
      </c>
    </row>
    <row r="12" spans="1:9" ht="31.5" customHeight="1" x14ac:dyDescent="0.15">
      <c r="B12" s="372" t="str">
        <f>IF(入力用!J9="","",入力用!J9)</f>
        <v/>
      </c>
      <c r="C12" s="373"/>
      <c r="D12" s="373" t="str">
        <f>IF(入力用!K9="","",入力用!K9)</f>
        <v/>
      </c>
      <c r="E12" s="374"/>
      <c r="F12" s="224" t="str">
        <f>IF(入力用!L9="","",入力用!L9)</f>
        <v/>
      </c>
      <c r="G12" s="189" t="str">
        <f>IF(入力用!M9="","",入力用!M9)</f>
        <v/>
      </c>
      <c r="H12" s="190" t="str">
        <f>IF(入力用!N9="","",入力用!N9)</f>
        <v/>
      </c>
    </row>
    <row r="13" spans="1:9" ht="31.5" customHeight="1" x14ac:dyDescent="0.15">
      <c r="B13" s="375" t="str">
        <f>IF(入力用!J10="","",入力用!J10)</f>
        <v/>
      </c>
      <c r="C13" s="376"/>
      <c r="D13" s="376" t="str">
        <f>IF(入力用!K10="","",入力用!K10)</f>
        <v/>
      </c>
      <c r="E13" s="377"/>
      <c r="F13" s="225" t="str">
        <f>IF(入力用!L10="","",入力用!L10)</f>
        <v/>
      </c>
      <c r="G13" s="191" t="str">
        <f>IF(入力用!M10="","",入力用!M10)</f>
        <v/>
      </c>
      <c r="H13" s="192" t="str">
        <f>IF(入力用!N10="","",入力用!N10)</f>
        <v/>
      </c>
    </row>
    <row r="14" spans="1:9" ht="34.5" customHeight="1" x14ac:dyDescent="0.15"/>
    <row r="15" spans="1:9" ht="24.75" customHeight="1" x14ac:dyDescent="0.15">
      <c r="A15" s="193" t="s">
        <v>114</v>
      </c>
      <c r="B15" s="194" t="s">
        <v>115</v>
      </c>
    </row>
    <row r="16" spans="1:9" ht="24.75" customHeight="1" x14ac:dyDescent="0.15">
      <c r="A16" s="193" t="s">
        <v>116</v>
      </c>
      <c r="B16" s="194" t="s">
        <v>117</v>
      </c>
    </row>
    <row r="17" spans="1:10" ht="16.350000000000001" customHeight="1" x14ac:dyDescent="0.15">
      <c r="A17" s="193" t="s">
        <v>118</v>
      </c>
      <c r="B17" s="368" t="s">
        <v>119</v>
      </c>
      <c r="C17" s="368"/>
      <c r="D17" s="368"/>
      <c r="E17" s="368"/>
      <c r="F17" s="368"/>
      <c r="G17" s="368"/>
      <c r="H17" s="368"/>
      <c r="I17" s="368"/>
    </row>
    <row r="18" spans="1:10" ht="16.350000000000001" customHeight="1" x14ac:dyDescent="0.15">
      <c r="A18" s="193"/>
      <c r="B18" s="368"/>
      <c r="C18" s="368"/>
      <c r="D18" s="368"/>
      <c r="E18" s="368"/>
      <c r="F18" s="368"/>
      <c r="G18" s="368"/>
      <c r="H18" s="368"/>
      <c r="I18" s="368"/>
    </row>
    <row r="19" spans="1:10" ht="24.75" customHeight="1" x14ac:dyDescent="0.15">
      <c r="A19" s="193" t="s">
        <v>120</v>
      </c>
      <c r="B19" s="368" t="s">
        <v>121</v>
      </c>
      <c r="C19" s="368"/>
      <c r="D19" s="368"/>
      <c r="E19" s="368"/>
      <c r="F19" s="368"/>
      <c r="G19" s="368"/>
      <c r="H19" s="368"/>
      <c r="I19" s="368"/>
      <c r="J19" s="195"/>
    </row>
    <row r="20" spans="1:10" ht="24.75" customHeight="1" x14ac:dyDescent="0.15">
      <c r="B20" s="368"/>
      <c r="C20" s="368"/>
      <c r="D20" s="368"/>
      <c r="E20" s="368"/>
      <c r="F20" s="368"/>
      <c r="G20" s="368"/>
      <c r="H20" s="368"/>
      <c r="I20" s="368"/>
      <c r="J20" s="195"/>
    </row>
    <row r="21" spans="1:10" ht="62.25" customHeight="1" x14ac:dyDescent="0.15"/>
    <row r="22" spans="1:10" ht="18.75" customHeight="1" x14ac:dyDescent="0.15">
      <c r="B22" s="369" t="s">
        <v>122</v>
      </c>
      <c r="C22" s="369"/>
      <c r="D22" s="369"/>
      <c r="E22" s="369"/>
      <c r="F22" s="369"/>
      <c r="G22" s="369"/>
      <c r="H22" s="369"/>
      <c r="I22" s="369"/>
    </row>
    <row r="23" spans="1:10" ht="18.75" customHeight="1" x14ac:dyDescent="0.15">
      <c r="B23" s="369"/>
      <c r="C23" s="369"/>
      <c r="D23" s="369"/>
      <c r="E23" s="369"/>
      <c r="F23" s="369"/>
      <c r="G23" s="369"/>
      <c r="H23" s="369"/>
      <c r="I23" s="369"/>
    </row>
    <row r="25" spans="1:10" x14ac:dyDescent="0.15">
      <c r="C25" s="196" t="s">
        <v>123</v>
      </c>
      <c r="D25" s="196"/>
      <c r="E25" s="196"/>
    </row>
    <row r="26" spans="1:10" ht="29.25" customHeight="1" x14ac:dyDescent="0.15"/>
    <row r="27" spans="1:10" s="197" customFormat="1" ht="29.25" customHeight="1" x14ac:dyDescent="0.15">
      <c r="B27" s="370" t="str">
        <f>IF(入力用!C6="","",入力用!C6&amp;"高等学校")</f>
        <v/>
      </c>
      <c r="C27" s="370"/>
      <c r="D27" s="370"/>
      <c r="E27" s="198" t="s">
        <v>124</v>
      </c>
      <c r="F27" s="371" t="str">
        <f>IF(入力用!C7="","",入力用!C7)</f>
        <v/>
      </c>
      <c r="G27" s="371"/>
      <c r="H27" s="371"/>
      <c r="I27" s="226" t="s">
        <v>125</v>
      </c>
    </row>
  </sheetData>
  <mergeCells count="24">
    <mergeCell ref="H1:I1"/>
    <mergeCell ref="A2:I2"/>
    <mergeCell ref="A3:I3"/>
    <mergeCell ref="H4:I4"/>
    <mergeCell ref="B5:D5"/>
    <mergeCell ref="E5:F5"/>
    <mergeCell ref="D13:E13"/>
    <mergeCell ref="E6:F6"/>
    <mergeCell ref="B8:E8"/>
    <mergeCell ref="F8:H8"/>
    <mergeCell ref="B9:C9"/>
    <mergeCell ref="D9:E9"/>
    <mergeCell ref="B10:C10"/>
    <mergeCell ref="D10:E10"/>
    <mergeCell ref="B17:I18"/>
    <mergeCell ref="B19:I20"/>
    <mergeCell ref="B22:I23"/>
    <mergeCell ref="B27:D27"/>
    <mergeCell ref="F27:H27"/>
    <mergeCell ref="B11:C11"/>
    <mergeCell ref="D11:E11"/>
    <mergeCell ref="B12:C12"/>
    <mergeCell ref="D12:E12"/>
    <mergeCell ref="B13:C13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K44" sqref="K44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53" t="str">
        <f>"令和"&amp;入力用!C2&amp;"年度　近畿高等学校ソフトテニス選手権大会"</f>
        <v>令和4年度　近畿高等学校ソフトテニス選手権大会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24.75" customHeight="1" x14ac:dyDescent="0.15">
      <c r="A2" s="352" t="s">
        <v>39</v>
      </c>
      <c r="B2" s="352"/>
      <c r="C2" s="352"/>
      <c r="D2" s="352"/>
      <c r="E2" s="352"/>
      <c r="F2" s="352"/>
      <c r="G2" s="352"/>
      <c r="H2" s="352"/>
      <c r="I2" s="352"/>
      <c r="J2" s="352"/>
      <c r="K2" s="15" t="str">
        <f>入力用!C3</f>
        <v>男子</v>
      </c>
    </row>
    <row r="3" spans="1:11" ht="21.75" customHeight="1" x14ac:dyDescent="0.15">
      <c r="A3" s="331">
        <f>入力用!C4</f>
        <v>0</v>
      </c>
      <c r="B3" s="332"/>
      <c r="C3" s="332"/>
      <c r="D3" s="333"/>
      <c r="E3" s="350" t="s">
        <v>49</v>
      </c>
      <c r="F3" s="345"/>
      <c r="G3" s="395">
        <f>入力用!C5</f>
        <v>0</v>
      </c>
      <c r="H3" s="396"/>
      <c r="I3" s="24"/>
      <c r="J3" s="356" t="s">
        <v>50</v>
      </c>
      <c r="K3" s="25">
        <f>入力用!C11</f>
        <v>0</v>
      </c>
    </row>
    <row r="4" spans="1:11" ht="21.75" customHeight="1" x14ac:dyDescent="0.15">
      <c r="A4" s="334"/>
      <c r="B4" s="335"/>
      <c r="C4" s="335"/>
      <c r="D4" s="336"/>
      <c r="E4" s="361" t="s">
        <v>40</v>
      </c>
      <c r="F4" s="362"/>
      <c r="G4" s="397">
        <f>入力用!C6</f>
        <v>0</v>
      </c>
      <c r="H4" s="397"/>
      <c r="I4" s="6" t="s">
        <v>17</v>
      </c>
      <c r="J4" s="320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55">
        <f>入力用!C9</f>
        <v>0</v>
      </c>
      <c r="D5" s="337"/>
      <c r="E5" s="337">
        <f>入力用!C10</f>
        <v>0</v>
      </c>
      <c r="F5" s="337"/>
      <c r="G5" s="337"/>
      <c r="H5" s="337"/>
      <c r="I5" s="337"/>
      <c r="J5" s="337"/>
      <c r="K5" s="338"/>
    </row>
    <row r="6" spans="1:11" ht="9.75" customHeight="1" x14ac:dyDescent="0.15"/>
    <row r="7" spans="1:11" ht="18.75" customHeight="1" x14ac:dyDescent="0.15">
      <c r="G7" s="9" t="s">
        <v>36</v>
      </c>
      <c r="H7" s="357" t="str">
        <f>入力用!C7&amp;"　　　印"</f>
        <v>　　　印</v>
      </c>
      <c r="I7" s="357"/>
      <c r="J7" s="357"/>
      <c r="K7" s="357"/>
    </row>
    <row r="8" spans="1:11" ht="15.75" customHeight="1" x14ac:dyDescent="0.15"/>
    <row r="9" spans="1:11" ht="18.75" customHeight="1" x14ac:dyDescent="0.15">
      <c r="G9" s="9" t="s">
        <v>37</v>
      </c>
      <c r="H9" s="357" t="str">
        <f>入力用!C8&amp;"　　　印"</f>
        <v>　　　印</v>
      </c>
      <c r="I9" s="357"/>
      <c r="J9" s="357"/>
      <c r="K9" s="357"/>
    </row>
    <row r="10" spans="1:11" ht="9.75" customHeight="1" x14ac:dyDescent="0.15"/>
    <row r="11" spans="1:11" ht="21" customHeight="1" x14ac:dyDescent="0.15">
      <c r="A11" s="10"/>
      <c r="B11" s="358" t="s">
        <v>34</v>
      </c>
      <c r="C11" s="359"/>
      <c r="D11" s="359"/>
      <c r="E11" s="360"/>
      <c r="F11" s="7" t="s">
        <v>38</v>
      </c>
      <c r="G11" s="7" t="s">
        <v>35</v>
      </c>
      <c r="H11" s="354" t="s">
        <v>137</v>
      </c>
      <c r="I11" s="354"/>
      <c r="J11" s="354"/>
      <c r="K11" s="354"/>
    </row>
    <row r="12" spans="1:11" ht="18" customHeight="1" x14ac:dyDescent="0.15">
      <c r="A12" s="347">
        <v>9</v>
      </c>
      <c r="B12" s="350" t="s">
        <v>52</v>
      </c>
      <c r="C12" s="351"/>
      <c r="D12" s="345" t="str">
        <f>入力用!E34&amp;"　"&amp;入力用!F34</f>
        <v>　</v>
      </c>
      <c r="E12" s="346"/>
      <c r="F12" s="366" t="str">
        <f>入力用!G34&amp;" 年"</f>
        <v xml:space="preserve"> 年</v>
      </c>
      <c r="G12" s="343" t="str">
        <f>IF(入力用!H34="","",入力用!H34)</f>
        <v/>
      </c>
      <c r="H12" s="318" t="str">
        <f>"令和"&amp;入力用!$C$2-1&amp;"年度選手権"</f>
        <v>令和3年度選手権</v>
      </c>
      <c r="I12" s="319"/>
      <c r="J12" s="319"/>
      <c r="K12" s="254" t="str">
        <f>"[ "&amp;入力用!I34&amp;" ]"</f>
        <v>[  ]</v>
      </c>
    </row>
    <row r="13" spans="1:11" ht="18" customHeight="1" x14ac:dyDescent="0.15">
      <c r="A13" s="348"/>
      <c r="B13" s="363" t="str">
        <f>入力用!C34&amp;"　"&amp;入力用!D34</f>
        <v>　</v>
      </c>
      <c r="C13" s="364"/>
      <c r="D13" s="364"/>
      <c r="E13" s="365"/>
      <c r="F13" s="367"/>
      <c r="G13" s="344"/>
      <c r="H13" s="320" t="str">
        <f>"令和"&amp;入力用!$C$2-1&amp;"年度インドア"</f>
        <v>令和3年度インドア</v>
      </c>
      <c r="I13" s="321"/>
      <c r="J13" s="321"/>
      <c r="K13" s="255" t="str">
        <f>"[ "&amp;入力用!J34&amp;" ]"</f>
        <v>[  ]</v>
      </c>
    </row>
    <row r="14" spans="1:11" ht="18" customHeight="1" x14ac:dyDescent="0.15">
      <c r="A14" s="348"/>
      <c r="B14" s="350" t="s">
        <v>52</v>
      </c>
      <c r="C14" s="351"/>
      <c r="D14" s="345" t="str">
        <f>入力用!E35&amp;"　"&amp;入力用!F35</f>
        <v>　</v>
      </c>
      <c r="E14" s="346"/>
      <c r="F14" s="366" t="str">
        <f>入力用!G35&amp;" 年"</f>
        <v xml:space="preserve"> 年</v>
      </c>
      <c r="G14" s="343" t="str">
        <f>IF(入力用!H35="","",入力用!H35)</f>
        <v/>
      </c>
      <c r="H14" s="318" t="str">
        <f>"令和"&amp;入力用!$C$2-1&amp;"年度選手権"</f>
        <v>令和3年度選手権</v>
      </c>
      <c r="I14" s="319"/>
      <c r="J14" s="319"/>
      <c r="K14" s="254" t="str">
        <f>"[ "&amp;入力用!I35&amp;" ]"</f>
        <v>[  ]</v>
      </c>
    </row>
    <row r="15" spans="1:11" ht="18" customHeight="1" x14ac:dyDescent="0.15">
      <c r="A15" s="349"/>
      <c r="B15" s="363" t="str">
        <f>入力用!C35&amp;"　"&amp;入力用!D35</f>
        <v>　</v>
      </c>
      <c r="C15" s="364"/>
      <c r="D15" s="364"/>
      <c r="E15" s="365"/>
      <c r="F15" s="367"/>
      <c r="G15" s="344"/>
      <c r="H15" s="320" t="str">
        <f>"令和"&amp;入力用!$C$2-1&amp;"年度インドア"</f>
        <v>令和3年度インドア</v>
      </c>
      <c r="I15" s="321"/>
      <c r="J15" s="321"/>
      <c r="K15" s="255" t="str">
        <f>"[ "&amp;入力用!J35&amp;" ]"</f>
        <v>[  ]</v>
      </c>
    </row>
    <row r="16" spans="1:11" ht="18" customHeight="1" x14ac:dyDescent="0.15">
      <c r="A16" s="347">
        <v>10</v>
      </c>
      <c r="B16" s="350" t="s">
        <v>52</v>
      </c>
      <c r="C16" s="351"/>
      <c r="D16" s="345" t="str">
        <f>入力用!E36&amp;"　"&amp;入力用!F36</f>
        <v>　</v>
      </c>
      <c r="E16" s="346"/>
      <c r="F16" s="366" t="str">
        <f>入力用!G36&amp;" 年"</f>
        <v xml:space="preserve"> 年</v>
      </c>
      <c r="G16" s="343" t="str">
        <f>IF(入力用!H36="","",入力用!H36)</f>
        <v/>
      </c>
      <c r="H16" s="318" t="str">
        <f>"令和"&amp;入力用!$C$2-1&amp;"年度選手権"</f>
        <v>令和3年度選手権</v>
      </c>
      <c r="I16" s="319"/>
      <c r="J16" s="319"/>
      <c r="K16" s="254" t="str">
        <f>"[ "&amp;入力用!I36&amp;" ]"</f>
        <v>[  ]</v>
      </c>
    </row>
    <row r="17" spans="1:11" ht="18" customHeight="1" x14ac:dyDescent="0.15">
      <c r="A17" s="348"/>
      <c r="B17" s="363" t="str">
        <f>入力用!C36&amp;"　"&amp;入力用!D36</f>
        <v>　</v>
      </c>
      <c r="C17" s="364"/>
      <c r="D17" s="364"/>
      <c r="E17" s="365"/>
      <c r="F17" s="367"/>
      <c r="G17" s="344"/>
      <c r="H17" s="320" t="str">
        <f>"令和"&amp;入力用!$C$2-1&amp;"年度インドア"</f>
        <v>令和3年度インドア</v>
      </c>
      <c r="I17" s="321"/>
      <c r="J17" s="321"/>
      <c r="K17" s="255" t="str">
        <f>"[ "&amp;入力用!J36&amp;" ]"</f>
        <v>[  ]</v>
      </c>
    </row>
    <row r="18" spans="1:11" ht="18" customHeight="1" x14ac:dyDescent="0.15">
      <c r="A18" s="348"/>
      <c r="B18" s="350" t="s">
        <v>52</v>
      </c>
      <c r="C18" s="351"/>
      <c r="D18" s="345" t="str">
        <f>入力用!E37&amp;"　"&amp;入力用!F37</f>
        <v>　</v>
      </c>
      <c r="E18" s="346"/>
      <c r="F18" s="366" t="str">
        <f>入力用!G37&amp;" 年"</f>
        <v xml:space="preserve"> 年</v>
      </c>
      <c r="G18" s="343" t="str">
        <f>IF(入力用!H37="","",入力用!H37)</f>
        <v/>
      </c>
      <c r="H18" s="318" t="str">
        <f>"令和"&amp;入力用!$C$2-1&amp;"年度選手権"</f>
        <v>令和3年度選手権</v>
      </c>
      <c r="I18" s="319"/>
      <c r="J18" s="319"/>
      <c r="K18" s="254" t="str">
        <f>"[ "&amp;入力用!I37&amp;" ]"</f>
        <v>[  ]</v>
      </c>
    </row>
    <row r="19" spans="1:11" ht="18" customHeight="1" x14ac:dyDescent="0.15">
      <c r="A19" s="349"/>
      <c r="B19" s="363" t="str">
        <f>入力用!C37&amp;"　"&amp;入力用!D37</f>
        <v>　</v>
      </c>
      <c r="C19" s="364"/>
      <c r="D19" s="364"/>
      <c r="E19" s="365"/>
      <c r="F19" s="367"/>
      <c r="G19" s="344"/>
      <c r="H19" s="320" t="str">
        <f>"令和"&amp;入力用!$C$2-1&amp;"年度インドア"</f>
        <v>令和3年度インドア</v>
      </c>
      <c r="I19" s="321"/>
      <c r="J19" s="321"/>
      <c r="K19" s="255" t="str">
        <f>"[ "&amp;入力用!J37&amp;" ]"</f>
        <v>[  ]</v>
      </c>
    </row>
    <row r="20" spans="1:11" ht="18" customHeight="1" x14ac:dyDescent="0.15">
      <c r="A20" s="347">
        <v>11</v>
      </c>
      <c r="B20" s="350" t="s">
        <v>52</v>
      </c>
      <c r="C20" s="351"/>
      <c r="D20" s="345" t="str">
        <f>入力用!E38&amp;"　"&amp;入力用!F38</f>
        <v>　</v>
      </c>
      <c r="E20" s="346"/>
      <c r="F20" s="366" t="str">
        <f>入力用!G38&amp;" 年"</f>
        <v xml:space="preserve"> 年</v>
      </c>
      <c r="G20" s="343" t="str">
        <f>IF(入力用!H38="","",入力用!H38)</f>
        <v/>
      </c>
      <c r="H20" s="318" t="str">
        <f>"令和"&amp;入力用!$C$2-1&amp;"年度選手権"</f>
        <v>令和3年度選手権</v>
      </c>
      <c r="I20" s="319"/>
      <c r="J20" s="319"/>
      <c r="K20" s="254" t="str">
        <f>"[ "&amp;入力用!I38&amp;" ]"</f>
        <v>[  ]</v>
      </c>
    </row>
    <row r="21" spans="1:11" ht="18" customHeight="1" x14ac:dyDescent="0.15">
      <c r="A21" s="348"/>
      <c r="B21" s="363" t="str">
        <f>入力用!C38&amp;"　"&amp;入力用!D38</f>
        <v>　</v>
      </c>
      <c r="C21" s="364"/>
      <c r="D21" s="364"/>
      <c r="E21" s="365"/>
      <c r="F21" s="367"/>
      <c r="G21" s="344"/>
      <c r="H21" s="320" t="str">
        <f>"令和"&amp;入力用!$C$2-1&amp;"年度インドア"</f>
        <v>令和3年度インドア</v>
      </c>
      <c r="I21" s="321"/>
      <c r="J21" s="321"/>
      <c r="K21" s="255" t="str">
        <f>"[ "&amp;入力用!J38&amp;" ]"</f>
        <v>[  ]</v>
      </c>
    </row>
    <row r="22" spans="1:11" ht="18" customHeight="1" x14ac:dyDescent="0.15">
      <c r="A22" s="348"/>
      <c r="B22" s="350" t="s">
        <v>52</v>
      </c>
      <c r="C22" s="351"/>
      <c r="D22" s="345" t="str">
        <f>入力用!E39&amp;"　"&amp;入力用!F39</f>
        <v>　</v>
      </c>
      <c r="E22" s="346"/>
      <c r="F22" s="366" t="str">
        <f>入力用!G39&amp;" 年"</f>
        <v xml:space="preserve"> 年</v>
      </c>
      <c r="G22" s="343" t="str">
        <f>IF(入力用!H39="","",入力用!H39)</f>
        <v/>
      </c>
      <c r="H22" s="318" t="str">
        <f>"令和"&amp;入力用!$C$2-1&amp;"年度選手権"</f>
        <v>令和3年度選手権</v>
      </c>
      <c r="I22" s="319"/>
      <c r="J22" s="319"/>
      <c r="K22" s="254" t="str">
        <f>"[ "&amp;入力用!I39&amp;" ]"</f>
        <v>[  ]</v>
      </c>
    </row>
    <row r="23" spans="1:11" ht="18" customHeight="1" x14ac:dyDescent="0.15">
      <c r="A23" s="349"/>
      <c r="B23" s="363" t="str">
        <f>入力用!C39&amp;"　"&amp;入力用!D39</f>
        <v>　</v>
      </c>
      <c r="C23" s="364"/>
      <c r="D23" s="364"/>
      <c r="E23" s="365"/>
      <c r="F23" s="367"/>
      <c r="G23" s="344"/>
      <c r="H23" s="320" t="str">
        <f>"令和"&amp;入力用!$C$2-1&amp;"年度インドア"</f>
        <v>令和3年度インドア</v>
      </c>
      <c r="I23" s="321"/>
      <c r="J23" s="321"/>
      <c r="K23" s="255" t="str">
        <f>"[ "&amp;入力用!J39&amp;" ]"</f>
        <v>[  ]</v>
      </c>
    </row>
    <row r="24" spans="1:11" ht="18" customHeight="1" x14ac:dyDescent="0.15">
      <c r="A24" s="347">
        <v>12</v>
      </c>
      <c r="B24" s="350" t="s">
        <v>52</v>
      </c>
      <c r="C24" s="351"/>
      <c r="D24" s="345" t="str">
        <f>入力用!E40&amp;"　"&amp;入力用!F40</f>
        <v>　</v>
      </c>
      <c r="E24" s="346"/>
      <c r="F24" s="366" t="str">
        <f>入力用!G40&amp;" 年"</f>
        <v xml:space="preserve"> 年</v>
      </c>
      <c r="G24" s="343" t="str">
        <f>IF(入力用!H40="","",入力用!H40)</f>
        <v/>
      </c>
      <c r="H24" s="318" t="str">
        <f>"令和"&amp;入力用!$C$2-1&amp;"年度選手権"</f>
        <v>令和3年度選手権</v>
      </c>
      <c r="I24" s="319"/>
      <c r="J24" s="319"/>
      <c r="K24" s="254" t="str">
        <f>"[ "&amp;入力用!I40&amp;" ]"</f>
        <v>[  ]</v>
      </c>
    </row>
    <row r="25" spans="1:11" ht="18" customHeight="1" x14ac:dyDescent="0.15">
      <c r="A25" s="348"/>
      <c r="B25" s="363" t="str">
        <f>入力用!C40&amp;"　"&amp;入力用!D40</f>
        <v>　</v>
      </c>
      <c r="C25" s="364"/>
      <c r="D25" s="364"/>
      <c r="E25" s="365"/>
      <c r="F25" s="367"/>
      <c r="G25" s="344"/>
      <c r="H25" s="320" t="str">
        <f>"令和"&amp;入力用!$C$2-1&amp;"年度インドア"</f>
        <v>令和3年度インドア</v>
      </c>
      <c r="I25" s="321"/>
      <c r="J25" s="321"/>
      <c r="K25" s="255" t="str">
        <f>"[ "&amp;入力用!J40&amp;" ]"</f>
        <v>[  ]</v>
      </c>
    </row>
    <row r="26" spans="1:11" ht="18" customHeight="1" x14ac:dyDescent="0.15">
      <c r="A26" s="348"/>
      <c r="B26" s="350" t="s">
        <v>52</v>
      </c>
      <c r="C26" s="351"/>
      <c r="D26" s="345" t="str">
        <f>入力用!E41&amp;"　"&amp;入力用!F41</f>
        <v>　</v>
      </c>
      <c r="E26" s="346"/>
      <c r="F26" s="366" t="str">
        <f>入力用!G41&amp;" 年"</f>
        <v xml:space="preserve"> 年</v>
      </c>
      <c r="G26" s="343" t="str">
        <f>IF(入力用!H41="","",入力用!H41)</f>
        <v/>
      </c>
      <c r="H26" s="318" t="str">
        <f>"令和"&amp;入力用!$C$2-1&amp;"年度選手権"</f>
        <v>令和3年度選手権</v>
      </c>
      <c r="I26" s="319"/>
      <c r="J26" s="319"/>
      <c r="K26" s="254" t="str">
        <f>"[ "&amp;入力用!I41&amp;" ]"</f>
        <v>[  ]</v>
      </c>
    </row>
    <row r="27" spans="1:11" ht="18" customHeight="1" x14ac:dyDescent="0.15">
      <c r="A27" s="349"/>
      <c r="B27" s="363" t="str">
        <f>入力用!C41&amp;"　"&amp;入力用!D41</f>
        <v>　</v>
      </c>
      <c r="C27" s="364"/>
      <c r="D27" s="364"/>
      <c r="E27" s="365"/>
      <c r="F27" s="367"/>
      <c r="G27" s="344"/>
      <c r="H27" s="320" t="str">
        <f>"令和"&amp;入力用!$C$2-1&amp;"年度インドア"</f>
        <v>令和3年度インドア</v>
      </c>
      <c r="I27" s="321"/>
      <c r="J27" s="321"/>
      <c r="K27" s="255" t="str">
        <f>"[ "&amp;入力用!J41&amp;" ]"</f>
        <v>[  ]</v>
      </c>
    </row>
    <row r="28" spans="1:11" ht="18" customHeight="1" x14ac:dyDescent="0.15">
      <c r="A28" s="347">
        <v>13</v>
      </c>
      <c r="B28" s="350" t="s">
        <v>52</v>
      </c>
      <c r="C28" s="351"/>
      <c r="D28" s="345" t="str">
        <f>入力用!E42&amp;"　"&amp;入力用!F42</f>
        <v>　</v>
      </c>
      <c r="E28" s="346"/>
      <c r="F28" s="366" t="str">
        <f>入力用!G42&amp;" 年"</f>
        <v xml:space="preserve"> 年</v>
      </c>
      <c r="G28" s="343" t="str">
        <f>IF(入力用!H42="","",入力用!H42)</f>
        <v/>
      </c>
      <c r="H28" s="318" t="str">
        <f>"令和"&amp;入力用!$C$2-1&amp;"年度選手権"</f>
        <v>令和3年度選手権</v>
      </c>
      <c r="I28" s="319"/>
      <c r="J28" s="319"/>
      <c r="K28" s="254" t="str">
        <f>"[ "&amp;入力用!I42&amp;" ]"</f>
        <v>[  ]</v>
      </c>
    </row>
    <row r="29" spans="1:11" ht="18" customHeight="1" x14ac:dyDescent="0.15">
      <c r="A29" s="348"/>
      <c r="B29" s="363" t="str">
        <f>入力用!C42&amp;"　"&amp;入力用!D42</f>
        <v>　</v>
      </c>
      <c r="C29" s="364"/>
      <c r="D29" s="364"/>
      <c r="E29" s="365"/>
      <c r="F29" s="367"/>
      <c r="G29" s="344"/>
      <c r="H29" s="320" t="str">
        <f>"令和"&amp;入力用!$C$2-1&amp;"年度インドア"</f>
        <v>令和3年度インドア</v>
      </c>
      <c r="I29" s="321"/>
      <c r="J29" s="321"/>
      <c r="K29" s="255" t="str">
        <f>"[ "&amp;入力用!J42&amp;" ]"</f>
        <v>[  ]</v>
      </c>
    </row>
    <row r="30" spans="1:11" ht="18" customHeight="1" x14ac:dyDescent="0.15">
      <c r="A30" s="348"/>
      <c r="B30" s="350" t="s">
        <v>52</v>
      </c>
      <c r="C30" s="351"/>
      <c r="D30" s="345" t="str">
        <f>入力用!E43&amp;"　"&amp;入力用!F43</f>
        <v>　</v>
      </c>
      <c r="E30" s="346"/>
      <c r="F30" s="366" t="str">
        <f>入力用!G43&amp;" 年"</f>
        <v xml:space="preserve"> 年</v>
      </c>
      <c r="G30" s="343" t="str">
        <f>IF(入力用!H43="","",入力用!H43)</f>
        <v/>
      </c>
      <c r="H30" s="318" t="str">
        <f>"令和"&amp;入力用!$C$2-1&amp;"年度選手権"</f>
        <v>令和3年度選手権</v>
      </c>
      <c r="I30" s="319"/>
      <c r="J30" s="319"/>
      <c r="K30" s="254" t="str">
        <f>"[ "&amp;入力用!I43&amp;" ]"</f>
        <v>[  ]</v>
      </c>
    </row>
    <row r="31" spans="1:11" ht="18" customHeight="1" x14ac:dyDescent="0.15">
      <c r="A31" s="349"/>
      <c r="B31" s="363" t="str">
        <f>入力用!C43&amp;"　"&amp;入力用!D43</f>
        <v>　</v>
      </c>
      <c r="C31" s="364"/>
      <c r="D31" s="364"/>
      <c r="E31" s="365"/>
      <c r="F31" s="367"/>
      <c r="G31" s="344"/>
      <c r="H31" s="320" t="str">
        <f>"令和"&amp;入力用!$C$2-1&amp;"年度インドア"</f>
        <v>令和3年度インドア</v>
      </c>
      <c r="I31" s="321"/>
      <c r="J31" s="321"/>
      <c r="K31" s="255" t="str">
        <f>"[ "&amp;入力用!J43&amp;" ]"</f>
        <v>[  ]</v>
      </c>
    </row>
    <row r="32" spans="1:11" ht="18" customHeight="1" x14ac:dyDescent="0.15">
      <c r="A32" s="347">
        <v>14</v>
      </c>
      <c r="B32" s="350" t="s">
        <v>52</v>
      </c>
      <c r="C32" s="351"/>
      <c r="D32" s="345" t="str">
        <f>入力用!E44&amp;"　"&amp;入力用!F44</f>
        <v>　</v>
      </c>
      <c r="E32" s="346"/>
      <c r="F32" s="366" t="str">
        <f>入力用!G44&amp;" 年"</f>
        <v xml:space="preserve"> 年</v>
      </c>
      <c r="G32" s="343" t="str">
        <f>IF(入力用!H44="","",入力用!H44)</f>
        <v/>
      </c>
      <c r="H32" s="318" t="str">
        <f>"令和"&amp;入力用!$C$2-1&amp;"年度選手権"</f>
        <v>令和3年度選手権</v>
      </c>
      <c r="I32" s="319"/>
      <c r="J32" s="319"/>
      <c r="K32" s="254" t="str">
        <f>"[ "&amp;入力用!I44&amp;" ]"</f>
        <v>[  ]</v>
      </c>
    </row>
    <row r="33" spans="1:11" ht="18" customHeight="1" x14ac:dyDescent="0.15">
      <c r="A33" s="348"/>
      <c r="B33" s="363" t="str">
        <f>入力用!C44&amp;"　"&amp;入力用!D44</f>
        <v>　</v>
      </c>
      <c r="C33" s="364"/>
      <c r="D33" s="364"/>
      <c r="E33" s="365"/>
      <c r="F33" s="367"/>
      <c r="G33" s="344"/>
      <c r="H33" s="320" t="str">
        <f>"令和"&amp;入力用!$C$2-1&amp;"年度インドア"</f>
        <v>令和3年度インドア</v>
      </c>
      <c r="I33" s="321"/>
      <c r="J33" s="321"/>
      <c r="K33" s="255" t="str">
        <f>"[ "&amp;入力用!J44&amp;" ]"</f>
        <v>[  ]</v>
      </c>
    </row>
    <row r="34" spans="1:11" ht="18" customHeight="1" x14ac:dyDescent="0.15">
      <c r="A34" s="348"/>
      <c r="B34" s="350" t="s">
        <v>52</v>
      </c>
      <c r="C34" s="351"/>
      <c r="D34" s="345" t="str">
        <f>入力用!E45&amp;"　"&amp;入力用!F45</f>
        <v>　</v>
      </c>
      <c r="E34" s="346"/>
      <c r="F34" s="366" t="str">
        <f>入力用!G45&amp;" 年"</f>
        <v xml:space="preserve"> 年</v>
      </c>
      <c r="G34" s="343" t="str">
        <f>IF(入力用!H45="","",入力用!H45)</f>
        <v/>
      </c>
      <c r="H34" s="318" t="str">
        <f>"令和"&amp;入力用!$C$2-1&amp;"年度選手権"</f>
        <v>令和3年度選手権</v>
      </c>
      <c r="I34" s="319"/>
      <c r="J34" s="319"/>
      <c r="K34" s="254" t="str">
        <f>"[ "&amp;入力用!I45&amp;" ]"</f>
        <v>[  ]</v>
      </c>
    </row>
    <row r="35" spans="1:11" ht="18" customHeight="1" x14ac:dyDescent="0.15">
      <c r="A35" s="349"/>
      <c r="B35" s="363" t="str">
        <f>入力用!C45&amp;"　"&amp;入力用!D45</f>
        <v>　</v>
      </c>
      <c r="C35" s="364"/>
      <c r="D35" s="364"/>
      <c r="E35" s="365"/>
      <c r="F35" s="367"/>
      <c r="G35" s="344"/>
      <c r="H35" s="320" t="str">
        <f>"令和"&amp;入力用!$C$2-1&amp;"年度インドア"</f>
        <v>令和3年度インドア</v>
      </c>
      <c r="I35" s="321"/>
      <c r="J35" s="321"/>
      <c r="K35" s="255" t="str">
        <f>"[ "&amp;入力用!J45&amp;" ]"</f>
        <v>[  ]</v>
      </c>
    </row>
    <row r="36" spans="1:11" ht="18" customHeight="1" x14ac:dyDescent="0.15">
      <c r="A36" s="347">
        <v>15</v>
      </c>
      <c r="B36" s="350" t="s">
        <v>52</v>
      </c>
      <c r="C36" s="351"/>
      <c r="D36" s="345" t="str">
        <f>入力用!E46&amp;"　"&amp;入力用!F46</f>
        <v>　</v>
      </c>
      <c r="E36" s="346"/>
      <c r="F36" s="366" t="str">
        <f>入力用!G46&amp;" 年"</f>
        <v xml:space="preserve"> 年</v>
      </c>
      <c r="G36" s="343" t="str">
        <f>IF(入力用!H46="","",入力用!H46)</f>
        <v/>
      </c>
      <c r="H36" s="318" t="str">
        <f>"令和"&amp;入力用!$C$2-1&amp;"年度選手権"</f>
        <v>令和3年度選手権</v>
      </c>
      <c r="I36" s="319"/>
      <c r="J36" s="319"/>
      <c r="K36" s="254" t="str">
        <f>"[ "&amp;入力用!I46&amp;" ]"</f>
        <v>[  ]</v>
      </c>
    </row>
    <row r="37" spans="1:11" ht="18" customHeight="1" x14ac:dyDescent="0.15">
      <c r="A37" s="348"/>
      <c r="B37" s="363" t="str">
        <f>入力用!C46&amp;"　"&amp;入力用!D46</f>
        <v>　</v>
      </c>
      <c r="C37" s="364"/>
      <c r="D37" s="364"/>
      <c r="E37" s="365"/>
      <c r="F37" s="367"/>
      <c r="G37" s="344"/>
      <c r="H37" s="320" t="str">
        <f>"令和"&amp;入力用!$C$2-1&amp;"年度インドア"</f>
        <v>令和3年度インドア</v>
      </c>
      <c r="I37" s="321"/>
      <c r="J37" s="321"/>
      <c r="K37" s="255" t="str">
        <f>"[ "&amp;入力用!J46&amp;" ]"</f>
        <v>[  ]</v>
      </c>
    </row>
    <row r="38" spans="1:11" ht="18" customHeight="1" x14ac:dyDescent="0.15">
      <c r="A38" s="348"/>
      <c r="B38" s="350" t="s">
        <v>52</v>
      </c>
      <c r="C38" s="351"/>
      <c r="D38" s="345" t="str">
        <f>入力用!E47&amp;"　"&amp;入力用!F47</f>
        <v>　</v>
      </c>
      <c r="E38" s="346"/>
      <c r="F38" s="366" t="str">
        <f>入力用!G47&amp;" 年"</f>
        <v xml:space="preserve"> 年</v>
      </c>
      <c r="G38" s="343" t="str">
        <f>IF(入力用!H47="","",入力用!H47)</f>
        <v/>
      </c>
      <c r="H38" s="318" t="str">
        <f>"令和"&amp;入力用!$C$2-1&amp;"年度選手権"</f>
        <v>令和3年度選手権</v>
      </c>
      <c r="I38" s="319"/>
      <c r="J38" s="319"/>
      <c r="K38" s="254" t="str">
        <f>"[ "&amp;入力用!I47&amp;" ]"</f>
        <v>[  ]</v>
      </c>
    </row>
    <row r="39" spans="1:11" ht="18" customHeight="1" x14ac:dyDescent="0.15">
      <c r="A39" s="349"/>
      <c r="B39" s="363" t="str">
        <f>入力用!C47&amp;"　"&amp;入力用!D47</f>
        <v>　</v>
      </c>
      <c r="C39" s="364"/>
      <c r="D39" s="364"/>
      <c r="E39" s="365"/>
      <c r="F39" s="367"/>
      <c r="G39" s="344"/>
      <c r="H39" s="320" t="str">
        <f>"令和"&amp;入力用!$C$2-1&amp;"年度インドア"</f>
        <v>令和3年度インドア</v>
      </c>
      <c r="I39" s="321"/>
      <c r="J39" s="321"/>
      <c r="K39" s="255" t="str">
        <f>"[ "&amp;入力用!J47&amp;" ]"</f>
        <v>[  ]</v>
      </c>
    </row>
    <row r="40" spans="1:11" ht="18" customHeight="1" x14ac:dyDescent="0.15">
      <c r="A40" s="347">
        <v>16</v>
      </c>
      <c r="B40" s="350" t="s">
        <v>49</v>
      </c>
      <c r="C40" s="351"/>
      <c r="D40" s="345" t="str">
        <f>入力用!E48&amp;"　"&amp;入力用!F48</f>
        <v>　</v>
      </c>
      <c r="E40" s="346"/>
      <c r="F40" s="366" t="str">
        <f>入力用!G48&amp;" 年"</f>
        <v xml:space="preserve"> 年</v>
      </c>
      <c r="G40" s="343" t="str">
        <f>IF(入力用!H48="","",入力用!H48)</f>
        <v/>
      </c>
      <c r="H40" s="318" t="str">
        <f>"令和"&amp;入力用!$C$2-1&amp;"年度選手権"</f>
        <v>令和3年度選手権</v>
      </c>
      <c r="I40" s="319"/>
      <c r="J40" s="319"/>
      <c r="K40" s="254" t="str">
        <f>"[ "&amp;入力用!I48&amp;" ]"</f>
        <v>[  ]</v>
      </c>
    </row>
    <row r="41" spans="1:11" ht="18" customHeight="1" x14ac:dyDescent="0.15">
      <c r="A41" s="348"/>
      <c r="B41" s="363" t="str">
        <f>入力用!C48&amp;"　"&amp;入力用!D48</f>
        <v>　</v>
      </c>
      <c r="C41" s="364"/>
      <c r="D41" s="364"/>
      <c r="E41" s="365"/>
      <c r="F41" s="367"/>
      <c r="G41" s="344"/>
      <c r="H41" s="320" t="str">
        <f>"令和"&amp;入力用!$C$2-1&amp;"年度インドア"</f>
        <v>令和3年度インドア</v>
      </c>
      <c r="I41" s="321"/>
      <c r="J41" s="321"/>
      <c r="K41" s="255" t="str">
        <f>"[ "&amp;入力用!J48&amp;" ]"</f>
        <v>[  ]</v>
      </c>
    </row>
    <row r="42" spans="1:11" ht="18" customHeight="1" x14ac:dyDescent="0.15">
      <c r="A42" s="348"/>
      <c r="B42" s="350" t="s">
        <v>49</v>
      </c>
      <c r="C42" s="351"/>
      <c r="D42" s="345" t="str">
        <f>入力用!E49&amp;"　"&amp;入力用!F49</f>
        <v>　</v>
      </c>
      <c r="E42" s="346"/>
      <c r="F42" s="366" t="str">
        <f>入力用!G49&amp;" 年"</f>
        <v xml:space="preserve"> 年</v>
      </c>
      <c r="G42" s="343" t="str">
        <f>IF(入力用!H49="","",入力用!H49)</f>
        <v/>
      </c>
      <c r="H42" s="318" t="str">
        <f>"令和"&amp;入力用!$C$2-1&amp;"年度選手権"</f>
        <v>令和3年度選手権</v>
      </c>
      <c r="I42" s="319"/>
      <c r="J42" s="319"/>
      <c r="K42" s="254" t="str">
        <f>"[ "&amp;入力用!I49&amp;" ]"</f>
        <v>[  ]</v>
      </c>
    </row>
    <row r="43" spans="1:11" ht="18" customHeight="1" x14ac:dyDescent="0.15">
      <c r="A43" s="349"/>
      <c r="B43" s="363" t="str">
        <f>入力用!C49&amp;"　"&amp;入力用!D49</f>
        <v>　</v>
      </c>
      <c r="C43" s="364"/>
      <c r="D43" s="364"/>
      <c r="E43" s="365"/>
      <c r="F43" s="367"/>
      <c r="G43" s="344"/>
      <c r="H43" s="320" t="str">
        <f>"令和"&amp;入力用!$C$2-1&amp;"年度インドア"</f>
        <v>令和3年度インドア</v>
      </c>
      <c r="I43" s="321"/>
      <c r="J43" s="321"/>
      <c r="K43" s="255" t="str">
        <f>"[ "&amp;入力用!J49&amp;" ]"</f>
        <v>[  ]</v>
      </c>
    </row>
    <row r="44" spans="1:11" ht="14.25" thickBot="1" x14ac:dyDescent="0.2"/>
    <row r="45" spans="1:11" x14ac:dyDescent="0.15">
      <c r="A45" s="322" t="s">
        <v>55</v>
      </c>
      <c r="B45" s="323"/>
      <c r="C45" s="323"/>
      <c r="D45" s="323"/>
      <c r="E45" s="323"/>
      <c r="F45" s="324"/>
    </row>
    <row r="46" spans="1:11" ht="11.25" customHeight="1" x14ac:dyDescent="0.15">
      <c r="A46" s="325">
        <f>入力用!C14</f>
        <v>0</v>
      </c>
      <c r="B46" s="326"/>
      <c r="C46" s="326"/>
      <c r="D46" s="326"/>
      <c r="E46" s="326"/>
      <c r="F46" s="327"/>
    </row>
    <row r="47" spans="1:11" ht="11.25" customHeight="1" thickBot="1" x14ac:dyDescent="0.2">
      <c r="A47" s="328"/>
      <c r="B47" s="329"/>
      <c r="C47" s="329"/>
      <c r="D47" s="329"/>
      <c r="E47" s="329"/>
      <c r="F47" s="330"/>
    </row>
  </sheetData>
  <mergeCells count="136">
    <mergeCell ref="H18:J18"/>
    <mergeCell ref="H19:J19"/>
    <mergeCell ref="H20:J20"/>
    <mergeCell ref="H21:J21"/>
    <mergeCell ref="A40:A43"/>
    <mergeCell ref="B40:C40"/>
    <mergeCell ref="D40:E40"/>
    <mergeCell ref="F40:F41"/>
    <mergeCell ref="G40:G41"/>
    <mergeCell ref="B41:E41"/>
    <mergeCell ref="B42:C42"/>
    <mergeCell ref="D42:E42"/>
    <mergeCell ref="F42:F43"/>
    <mergeCell ref="G42:G43"/>
    <mergeCell ref="G4:H4"/>
    <mergeCell ref="B11:E11"/>
    <mergeCell ref="E4:F4"/>
    <mergeCell ref="G12:G13"/>
    <mergeCell ref="D12:E12"/>
    <mergeCell ref="F12:F13"/>
    <mergeCell ref="B43:E43"/>
    <mergeCell ref="A2:J2"/>
    <mergeCell ref="A12:A15"/>
    <mergeCell ref="B12:C12"/>
    <mergeCell ref="B13:E13"/>
    <mergeCell ref="B15:E15"/>
    <mergeCell ref="D14:E14"/>
    <mergeCell ref="F14:F15"/>
    <mergeCell ref="G14:G15"/>
    <mergeCell ref="B14:C14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G18:G19"/>
    <mergeCell ref="G16:G17"/>
    <mergeCell ref="B20:C20"/>
    <mergeCell ref="A20:A23"/>
    <mergeCell ref="D20:E20"/>
    <mergeCell ref="F20:F21"/>
    <mergeCell ref="B21:E21"/>
    <mergeCell ref="B22:C22"/>
    <mergeCell ref="B23:E23"/>
    <mergeCell ref="D22:E22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26:G27"/>
    <mergeCell ref="G24:G25"/>
    <mergeCell ref="F22:F23"/>
    <mergeCell ref="G22:G23"/>
    <mergeCell ref="B28:C28"/>
    <mergeCell ref="A28:A31"/>
    <mergeCell ref="D28:E28"/>
    <mergeCell ref="F28:F29"/>
    <mergeCell ref="B29:E29"/>
    <mergeCell ref="B30:C30"/>
    <mergeCell ref="B31:E31"/>
    <mergeCell ref="D30:E30"/>
    <mergeCell ref="F30:F31"/>
    <mergeCell ref="B32:C32"/>
    <mergeCell ref="A32:A35"/>
    <mergeCell ref="D32:E32"/>
    <mergeCell ref="F32:F33"/>
    <mergeCell ref="B33:E33"/>
    <mergeCell ref="B34:C34"/>
    <mergeCell ref="G34:G35"/>
    <mergeCell ref="G32:G33"/>
    <mergeCell ref="G30:G31"/>
    <mergeCell ref="G28:G29"/>
    <mergeCell ref="H28:J28"/>
    <mergeCell ref="H29:J29"/>
    <mergeCell ref="H30:J30"/>
    <mergeCell ref="H31:J31"/>
    <mergeCell ref="H32:J32"/>
    <mergeCell ref="H33:J33"/>
    <mergeCell ref="B37:E37"/>
    <mergeCell ref="B38:C38"/>
    <mergeCell ref="B39:E39"/>
    <mergeCell ref="B35:E35"/>
    <mergeCell ref="D34:E34"/>
    <mergeCell ref="F34:F35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H12:J12"/>
    <mergeCell ref="H13:J13"/>
    <mergeCell ref="H14:J14"/>
    <mergeCell ref="H15:J15"/>
    <mergeCell ref="H16:J16"/>
    <mergeCell ref="H17:J17"/>
    <mergeCell ref="H22:J22"/>
    <mergeCell ref="H23:J23"/>
    <mergeCell ref="H24:J24"/>
    <mergeCell ref="H25:J25"/>
    <mergeCell ref="H26:J26"/>
    <mergeCell ref="H27:J27"/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J98"/>
  <sheetViews>
    <sheetView zoomScale="70" zoomScaleNormal="70" workbookViewId="0">
      <selection activeCell="R27" sqref="R27"/>
    </sheetView>
  </sheetViews>
  <sheetFormatPr defaultRowHeight="13.5" x14ac:dyDescent="0.15"/>
  <cols>
    <col min="1" max="1" width="9.75" style="173" customWidth="1"/>
    <col min="2" max="2" width="7.125" style="77" bestFit="1" customWidth="1"/>
    <col min="3" max="3" width="3.875" style="174" customWidth="1"/>
    <col min="4" max="4" width="12.375" style="77" bestFit="1" customWidth="1"/>
    <col min="5" max="5" width="12.625" style="77" customWidth="1"/>
    <col min="6" max="6" width="3.875" style="47" customWidth="1"/>
    <col min="7" max="7" width="15.625" style="175" customWidth="1"/>
    <col min="8" max="8" width="2.375" style="47" bestFit="1" customWidth="1"/>
    <col min="9" max="9" width="16.75" style="77" bestFit="1" customWidth="1"/>
    <col min="10" max="10" width="12.375" style="77" customWidth="1"/>
    <col min="11" max="11" width="3.875" style="47" customWidth="1"/>
    <col min="12" max="12" width="15.375" style="47" customWidth="1"/>
    <col min="13" max="13" width="7.125" style="77" bestFit="1" customWidth="1"/>
    <col min="14" max="14" width="2.375" style="47" bestFit="1" customWidth="1"/>
    <col min="15" max="15" width="12.125" style="77" bestFit="1" customWidth="1"/>
    <col min="16" max="16" width="12.375" style="176" customWidth="1"/>
    <col min="17" max="24" width="6.75" style="77" customWidth="1"/>
    <col min="25" max="25" width="8" style="77" hidden="1" customWidth="1"/>
    <col min="26" max="27" width="6" style="77" hidden="1" customWidth="1"/>
    <col min="28" max="28" width="5.25" style="77" hidden="1" customWidth="1"/>
    <col min="29" max="29" width="5.875" style="77" hidden="1" customWidth="1"/>
    <col min="30" max="30" width="9" style="77"/>
    <col min="31" max="31" width="9" style="77" customWidth="1"/>
    <col min="32" max="16384" width="9" style="77"/>
  </cols>
  <sheetData>
    <row r="1" spans="1:36" s="47" customFormat="1" ht="23.25" customHeight="1" x14ac:dyDescent="0.15">
      <c r="A1" s="410" t="s">
        <v>3</v>
      </c>
      <c r="B1" s="412" t="s">
        <v>76</v>
      </c>
      <c r="C1" s="413" t="s">
        <v>77</v>
      </c>
      <c r="D1" s="415" t="s">
        <v>78</v>
      </c>
      <c r="E1" s="416"/>
      <c r="F1" s="416"/>
      <c r="G1" s="416"/>
      <c r="H1" s="416"/>
      <c r="I1" s="416"/>
      <c r="J1" s="416"/>
      <c r="K1" s="416"/>
      <c r="L1" s="417"/>
      <c r="M1" s="418" t="s">
        <v>79</v>
      </c>
      <c r="N1" s="419"/>
      <c r="O1" s="419"/>
      <c r="P1" s="398" t="s">
        <v>80</v>
      </c>
      <c r="Q1" s="400">
        <f ca="1">TODAY()-365</f>
        <v>44346</v>
      </c>
      <c r="R1" s="400"/>
      <c r="S1" s="400"/>
      <c r="T1" s="400"/>
      <c r="U1" s="401">
        <f ca="1">TODAY()-365</f>
        <v>44346</v>
      </c>
      <c r="V1" s="402"/>
      <c r="W1" s="402"/>
      <c r="X1" s="403"/>
      <c r="Y1" s="404">
        <f ca="1">TODAY()</f>
        <v>44711</v>
      </c>
      <c r="Z1" s="405"/>
      <c r="AA1" s="406"/>
      <c r="AB1" s="407" t="s">
        <v>81</v>
      </c>
      <c r="AC1" s="408" t="s">
        <v>82</v>
      </c>
      <c r="AE1" s="409" t="s">
        <v>83</v>
      </c>
      <c r="AF1" s="409"/>
      <c r="AG1" s="409"/>
      <c r="AH1" s="409"/>
      <c r="AI1" s="409"/>
      <c r="AJ1" s="227"/>
    </row>
    <row r="2" spans="1:36" s="47" customFormat="1" ht="27.75" thickBot="1" x14ac:dyDescent="0.2">
      <c r="A2" s="411"/>
      <c r="B2" s="412"/>
      <c r="C2" s="414"/>
      <c r="D2" s="48" t="s">
        <v>84</v>
      </c>
      <c r="E2" s="49" t="s">
        <v>49</v>
      </c>
      <c r="F2" s="49" t="s">
        <v>85</v>
      </c>
      <c r="G2" s="50" t="s">
        <v>21</v>
      </c>
      <c r="H2" s="51"/>
      <c r="I2" s="52" t="s">
        <v>86</v>
      </c>
      <c r="J2" s="49" t="s">
        <v>49</v>
      </c>
      <c r="K2" s="49" t="s">
        <v>85</v>
      </c>
      <c r="L2" s="50" t="s">
        <v>21</v>
      </c>
      <c r="M2" s="418"/>
      <c r="N2" s="419"/>
      <c r="O2" s="419"/>
      <c r="P2" s="399"/>
      <c r="Q2" s="48" t="s">
        <v>87</v>
      </c>
      <c r="R2" s="53" t="s">
        <v>88</v>
      </c>
      <c r="S2" s="49" t="s">
        <v>89</v>
      </c>
      <c r="T2" s="54" t="s">
        <v>88</v>
      </c>
      <c r="U2" s="48" t="s">
        <v>87</v>
      </c>
      <c r="V2" s="53" t="s">
        <v>88</v>
      </c>
      <c r="W2" s="49" t="s">
        <v>89</v>
      </c>
      <c r="X2" s="54" t="s">
        <v>88</v>
      </c>
      <c r="Y2" s="48" t="s">
        <v>90</v>
      </c>
      <c r="Z2" s="55" t="s">
        <v>91</v>
      </c>
      <c r="AA2" s="56" t="s">
        <v>92</v>
      </c>
      <c r="AB2" s="407"/>
      <c r="AC2" s="408"/>
      <c r="AE2" s="181" t="s">
        <v>67</v>
      </c>
      <c r="AF2" s="228" t="s">
        <v>22</v>
      </c>
      <c r="AG2" s="229" t="s">
        <v>68</v>
      </c>
      <c r="AH2" s="230" t="s">
        <v>69</v>
      </c>
      <c r="AI2" s="231" t="s">
        <v>70</v>
      </c>
      <c r="AJ2" s="232" t="s">
        <v>113</v>
      </c>
    </row>
    <row r="3" spans="1:36" s="47" customFormat="1" ht="14.25" thickTop="1" x14ac:dyDescent="0.15">
      <c r="A3" s="57" t="str">
        <f t="shared" ref="A3:A10" si="0">CONCATENATE(M3,"男",C3,)</f>
        <v>府県男1</v>
      </c>
      <c r="B3" s="58"/>
      <c r="C3" s="59">
        <v>1</v>
      </c>
      <c r="D3" s="60" t="str">
        <f>入力用!C18&amp;" "&amp;入力用!D18</f>
        <v xml:space="preserve"> </v>
      </c>
      <c r="E3" s="61" t="str">
        <f>入力用!E18&amp;" "&amp;入力用!F18</f>
        <v xml:space="preserve"> </v>
      </c>
      <c r="F3" s="62">
        <f>入力用!G18</f>
        <v>0</v>
      </c>
      <c r="G3" s="63">
        <f>入力用!H18</f>
        <v>0</v>
      </c>
      <c r="H3" s="64" t="s">
        <v>93</v>
      </c>
      <c r="I3" s="65" t="str">
        <f>入力用!C19&amp;" "&amp;入力用!D19</f>
        <v xml:space="preserve"> </v>
      </c>
      <c r="J3" s="61" t="str">
        <f>入力用!E19&amp;" "&amp;入力用!F19</f>
        <v xml:space="preserve"> </v>
      </c>
      <c r="K3" s="62">
        <f>入力用!G19</f>
        <v>0</v>
      </c>
      <c r="L3" s="63">
        <f>入力用!H19</f>
        <v>0</v>
      </c>
      <c r="M3" s="66" t="str">
        <f>A1</f>
        <v>府県</v>
      </c>
      <c r="N3" s="67" t="s">
        <v>93</v>
      </c>
      <c r="O3" s="68">
        <f>入力用!$C$6</f>
        <v>0</v>
      </c>
      <c r="P3" s="69">
        <f>入力用!$C$5</f>
        <v>0</v>
      </c>
      <c r="Q3" s="70">
        <f>入力用!I18</f>
        <v>0</v>
      </c>
      <c r="R3" s="71" t="str">
        <f>IF($Q3="","",IF($Q3="1位",8,IF($Q3="2位",6,IF($Q3="ﾍﾞｽﾄ4",4,IF($Q3="ﾍﾞｽﾄ8",3,IF($Q3="ﾍﾞｽﾄ16",2,IF($Q3="ﾍﾞｽﾄ32",1,"")))))))</f>
        <v/>
      </c>
      <c r="S3" s="72">
        <f>入力用!I19</f>
        <v>0</v>
      </c>
      <c r="T3" s="73" t="str">
        <f>IF($S3="","",IF($S3="1位",8,IF($S3="2位",6,IF($S3="ﾍﾞｽﾄ4",4,IF($S3="ﾍﾞｽﾄ8",3,IF($S3="ﾍﾞｽﾄ16",2,IF($S3="ﾍﾞｽﾄ32",1,"")))))))</f>
        <v/>
      </c>
      <c r="U3" s="70">
        <f>入力用!J18</f>
        <v>0</v>
      </c>
      <c r="V3" s="71" t="str">
        <f>IF($U3="","",IF($U3="1位",8,IF($U3="2位",6,IF($U3="ﾍﾞｽﾄ4",4,IF($U3="ﾍﾞｽﾄ8",3,IF($U3="ﾍﾞｽﾄ16",2,IF($U3="ﾍﾞｽﾄ32",1,"")))))))</f>
        <v/>
      </c>
      <c r="W3" s="72">
        <f>入力用!J19</f>
        <v>0</v>
      </c>
      <c r="X3" s="73" t="str">
        <f t="shared" ref="X3:X18" si="1">IF($W3="","",IF($W3="1位",8,IF($W3="2位",6,IF($W3="ﾍﾞｽﾄ4",4,IF($W3="ﾍﾞｽﾄ8",3,IF($W3="ﾍﾞｽﾄ16",2,IF($W3="ﾍﾞｽﾄ32",1,"")))))))</f>
        <v/>
      </c>
      <c r="Y3" s="70" t="s">
        <v>25</v>
      </c>
      <c r="Z3" s="74">
        <f>IF($Y3="","",IF($Y3="1位",3,IF($Y3="2位",2,IF($Y3="3位",1,IF($Y3="4位",1,IF($Y3="ﾍﾞｽﾄ8",0.5,""))))))</f>
        <v>3</v>
      </c>
      <c r="AA3" s="75">
        <f>IF($Y3="","",IF($Y3="1位",3,IF($Y3="2位",2,IF($Y3="3位",1,IF($Y3="4位",1,IF($Y3="ﾍﾞｽﾄ8",0.5,""))))))</f>
        <v>3</v>
      </c>
      <c r="AB3" s="76">
        <f>SUM(R3,T3,$V3,$X3,Z3,$AA3)</f>
        <v>6</v>
      </c>
      <c r="AC3" s="64">
        <f t="shared" ref="AC3:AC10" si="2">IF($AB3="","",RANK($AB3,$AB$3:$AB$10))</f>
        <v>1</v>
      </c>
      <c r="AE3" s="233" t="str">
        <f>IF(入力用!J7="","",入力用!$C$6)</f>
        <v/>
      </c>
      <c r="AF3" s="234" t="str">
        <f>IF(入力用!J7="","",入力用!J7)</f>
        <v/>
      </c>
      <c r="AG3" s="235" t="str">
        <f>IF(入力用!K7="","",入力用!K7)</f>
        <v/>
      </c>
      <c r="AH3" s="236" t="str">
        <f>IF(入力用!L7="","",入力用!L7)</f>
        <v/>
      </c>
      <c r="AI3" s="251" t="str">
        <f>IF(入力用!M7="","",入力用!M7)</f>
        <v/>
      </c>
      <c r="AJ3" s="237" t="str">
        <f>IF(入力用!N7="","",入力用!N7)</f>
        <v/>
      </c>
    </row>
    <row r="4" spans="1:36" x14ac:dyDescent="0.15">
      <c r="A4" s="57" t="str">
        <f t="shared" si="0"/>
        <v>府県男2</v>
      </c>
      <c r="B4" s="58"/>
      <c r="C4" s="59">
        <v>2</v>
      </c>
      <c r="D4" s="60" t="str">
        <f>入力用!C20&amp;" "&amp;入力用!D20</f>
        <v xml:space="preserve"> </v>
      </c>
      <c r="E4" s="61" t="str">
        <f>入力用!E20&amp;" "&amp;入力用!F20</f>
        <v xml:space="preserve"> </v>
      </c>
      <c r="F4" s="62">
        <f>入力用!G20</f>
        <v>0</v>
      </c>
      <c r="G4" s="63">
        <f>入力用!H20</f>
        <v>0</v>
      </c>
      <c r="H4" s="64" t="s">
        <v>93</v>
      </c>
      <c r="I4" s="65" t="str">
        <f>入力用!C21&amp;" "&amp;入力用!D21</f>
        <v xml:space="preserve"> </v>
      </c>
      <c r="J4" s="61" t="str">
        <f>入力用!E21&amp;" "&amp;入力用!F21</f>
        <v xml:space="preserve"> </v>
      </c>
      <c r="K4" s="62">
        <f>入力用!G21</f>
        <v>0</v>
      </c>
      <c r="L4" s="63">
        <f>入力用!H21</f>
        <v>0</v>
      </c>
      <c r="M4" s="66" t="str">
        <f>$M$3</f>
        <v>府県</v>
      </c>
      <c r="N4" s="67" t="s">
        <v>93</v>
      </c>
      <c r="O4" s="68">
        <f>入力用!$C$6</f>
        <v>0</v>
      </c>
      <c r="P4" s="69">
        <f>入力用!$C$5</f>
        <v>0</v>
      </c>
      <c r="Q4" s="70">
        <f>入力用!I20</f>
        <v>0</v>
      </c>
      <c r="R4" s="266" t="str">
        <f t="shared" ref="R4:R18" si="3">IF($Q4="","",IF($Q4="1位",8,IF($Q4="2位",6,IF($Q4="ﾍﾞｽﾄ4",4,IF($Q4="ﾍﾞｽﾄ8",3,IF($Q4="ﾍﾞｽﾄ16",2,IF($Q4="ﾍﾞｽﾄ32",1,"")))))))</f>
        <v/>
      </c>
      <c r="S4" s="267">
        <f>入力用!I21</f>
        <v>0</v>
      </c>
      <c r="T4" s="268" t="str">
        <f t="shared" ref="T4:T18" si="4">IF($S4="","",IF($S4="1位",8,IF($S4="2位",6,IF($S4="ﾍﾞｽﾄ4",4,IF($S4="ﾍﾞｽﾄ8",3,IF($S4="ﾍﾞｽﾄ16",2,IF($S4="ﾍﾞｽﾄ32",1,"")))))))</f>
        <v/>
      </c>
      <c r="U4" s="70">
        <f>入力用!J20</f>
        <v>0</v>
      </c>
      <c r="V4" s="71" t="str">
        <f t="shared" ref="V4:V18" si="5">IF($U4="","",IF($U4="1位",8,IF($U4="2位",6,IF($U4="ﾍﾞｽﾄ4",4,IF($U4="ﾍﾞｽﾄ8",3,IF($U4="ﾍﾞｽﾄ16",2,IF($U4="ﾍﾞｽﾄ32",1,"")))))))</f>
        <v/>
      </c>
      <c r="W4" s="72">
        <f>入力用!J21</f>
        <v>0</v>
      </c>
      <c r="X4" s="73" t="str">
        <f t="shared" si="1"/>
        <v/>
      </c>
      <c r="Y4" s="70" t="s">
        <v>26</v>
      </c>
      <c r="Z4" s="74">
        <f t="shared" ref="Z4:AA10" si="6">IF($Y4="","",IF($Y4="1位",3,IF($Y4="2位",2,IF($Y4="3位",1,IF($Y4="4位",1,IF($Y4="ﾍﾞｽﾄ8",0.5,""))))))</f>
        <v>2</v>
      </c>
      <c r="AA4" s="75">
        <f t="shared" si="6"/>
        <v>2</v>
      </c>
      <c r="AB4" s="76">
        <f t="shared" ref="AB4:AB10" si="7">SUM(R4,T4,$V4,$X4,Z4,$AA4)</f>
        <v>4</v>
      </c>
      <c r="AC4" s="64">
        <f t="shared" si="2"/>
        <v>2</v>
      </c>
      <c r="AE4" s="238" t="str">
        <f>IF(入力用!J8="","",入力用!$C$6)</f>
        <v/>
      </c>
      <c r="AF4" s="239" t="str">
        <f>IF(入力用!J8="","",入力用!J8)</f>
        <v/>
      </c>
      <c r="AG4" s="240" t="str">
        <f>IF(入力用!K8="","",入力用!K8)</f>
        <v/>
      </c>
      <c r="AH4" s="241" t="str">
        <f>IF(入力用!L8="","",入力用!L8)</f>
        <v/>
      </c>
      <c r="AI4" s="252" t="str">
        <f>IF(入力用!M8="","",入力用!M8)</f>
        <v/>
      </c>
      <c r="AJ4" s="242" t="str">
        <f>IF(入力用!N8="","",入力用!N8)</f>
        <v/>
      </c>
    </row>
    <row r="5" spans="1:36" x14ac:dyDescent="0.15">
      <c r="A5" s="78" t="str">
        <f t="shared" si="0"/>
        <v>府県男3</v>
      </c>
      <c r="B5" s="79"/>
      <c r="C5" s="80">
        <v>3</v>
      </c>
      <c r="D5" s="81" t="str">
        <f>入力用!C22&amp;" "&amp;入力用!D22</f>
        <v xml:space="preserve"> </v>
      </c>
      <c r="E5" s="82" t="str">
        <f>入力用!E22&amp;" "&amp;入力用!F22</f>
        <v xml:space="preserve"> </v>
      </c>
      <c r="F5" s="83">
        <f>入力用!G22</f>
        <v>0</v>
      </c>
      <c r="G5" s="84">
        <f>入力用!H22</f>
        <v>0</v>
      </c>
      <c r="H5" s="85" t="s">
        <v>93</v>
      </c>
      <c r="I5" s="86" t="str">
        <f>入力用!C23&amp;" "&amp;入力用!D23</f>
        <v xml:space="preserve"> </v>
      </c>
      <c r="J5" s="82" t="str">
        <f>入力用!E23&amp;" "&amp;入力用!F23</f>
        <v xml:space="preserve"> </v>
      </c>
      <c r="K5" s="83">
        <f>入力用!G23</f>
        <v>0</v>
      </c>
      <c r="L5" s="84">
        <f>入力用!H23</f>
        <v>0</v>
      </c>
      <c r="M5" s="87" t="str">
        <f t="shared" ref="M5:M18" si="8">$M$3</f>
        <v>府県</v>
      </c>
      <c r="N5" s="88" t="s">
        <v>93</v>
      </c>
      <c r="O5" s="89">
        <f>入力用!$C$6</f>
        <v>0</v>
      </c>
      <c r="P5" s="90">
        <f>入力用!$C$5</f>
        <v>0</v>
      </c>
      <c r="Q5" s="91">
        <f>入力用!I22</f>
        <v>0</v>
      </c>
      <c r="R5" s="92" t="str">
        <f t="shared" si="3"/>
        <v/>
      </c>
      <c r="S5" s="93">
        <f>入力用!I23</f>
        <v>0</v>
      </c>
      <c r="T5" s="94" t="str">
        <f t="shared" si="4"/>
        <v/>
      </c>
      <c r="U5" s="91">
        <f>入力用!J22</f>
        <v>0</v>
      </c>
      <c r="V5" s="92" t="str">
        <f t="shared" si="5"/>
        <v/>
      </c>
      <c r="W5" s="93">
        <f>入力用!J23</f>
        <v>0</v>
      </c>
      <c r="X5" s="94" t="str">
        <f t="shared" si="1"/>
        <v/>
      </c>
      <c r="Y5" s="91" t="s">
        <v>94</v>
      </c>
      <c r="Z5" s="95">
        <f t="shared" si="6"/>
        <v>1</v>
      </c>
      <c r="AA5" s="96">
        <f t="shared" si="6"/>
        <v>1</v>
      </c>
      <c r="AB5" s="76">
        <f t="shared" si="7"/>
        <v>2</v>
      </c>
      <c r="AC5" s="85">
        <f t="shared" si="2"/>
        <v>3</v>
      </c>
      <c r="AE5" s="238" t="str">
        <f>IF(入力用!J9="","",入力用!$C$6)</f>
        <v/>
      </c>
      <c r="AF5" s="239" t="str">
        <f>IF(入力用!J9="","",入力用!J9)</f>
        <v/>
      </c>
      <c r="AG5" s="240" t="str">
        <f>IF(入力用!K9="","",入力用!K9)</f>
        <v/>
      </c>
      <c r="AH5" s="241" t="str">
        <f>IF(入力用!L9="","",入力用!L9)</f>
        <v/>
      </c>
      <c r="AI5" s="252" t="str">
        <f>IF(入力用!M9="","",入力用!M9)</f>
        <v/>
      </c>
      <c r="AJ5" s="242" t="str">
        <f>IF(入力用!N9="","",入力用!N9)</f>
        <v/>
      </c>
    </row>
    <row r="6" spans="1:36" ht="14.25" thickBot="1" x14ac:dyDescent="0.2">
      <c r="A6" s="97" t="str">
        <f t="shared" si="0"/>
        <v>府県男4</v>
      </c>
      <c r="B6" s="98"/>
      <c r="C6" s="99">
        <v>4</v>
      </c>
      <c r="D6" s="100" t="str">
        <f>入力用!C24&amp;" "&amp;入力用!D24</f>
        <v xml:space="preserve"> </v>
      </c>
      <c r="E6" s="101" t="str">
        <f>入力用!E24&amp;" "&amp;入力用!F24</f>
        <v xml:space="preserve"> </v>
      </c>
      <c r="F6" s="102">
        <f>入力用!G24</f>
        <v>0</v>
      </c>
      <c r="G6" s="103">
        <f>入力用!H24</f>
        <v>0</v>
      </c>
      <c r="H6" s="104" t="s">
        <v>93</v>
      </c>
      <c r="I6" s="105" t="str">
        <f>入力用!C25&amp;" "&amp;入力用!D25</f>
        <v xml:space="preserve"> </v>
      </c>
      <c r="J6" s="101" t="str">
        <f>入力用!E25&amp;" "&amp;入力用!F25</f>
        <v xml:space="preserve"> </v>
      </c>
      <c r="K6" s="102">
        <f>入力用!G25</f>
        <v>0</v>
      </c>
      <c r="L6" s="103">
        <f>入力用!H25</f>
        <v>0</v>
      </c>
      <c r="M6" s="106" t="str">
        <f t="shared" si="8"/>
        <v>府県</v>
      </c>
      <c r="N6" s="107" t="s">
        <v>93</v>
      </c>
      <c r="O6" s="108">
        <f>入力用!$C$6</f>
        <v>0</v>
      </c>
      <c r="P6" s="109">
        <f>入力用!$C$5</f>
        <v>0</v>
      </c>
      <c r="Q6" s="110">
        <f>入力用!I24</f>
        <v>0</v>
      </c>
      <c r="R6" s="168" t="str">
        <f t="shared" si="3"/>
        <v/>
      </c>
      <c r="S6" s="169">
        <f>入力用!I25</f>
        <v>0</v>
      </c>
      <c r="T6" s="170" t="str">
        <f t="shared" si="4"/>
        <v/>
      </c>
      <c r="U6" s="110">
        <f>入力用!J24</f>
        <v>0</v>
      </c>
      <c r="V6" s="111" t="str">
        <f t="shared" si="5"/>
        <v/>
      </c>
      <c r="W6" s="112">
        <f>入力用!J25</f>
        <v>0</v>
      </c>
      <c r="X6" s="113" t="str">
        <f t="shared" si="1"/>
        <v/>
      </c>
      <c r="Y6" s="110" t="s">
        <v>95</v>
      </c>
      <c r="Z6" s="114">
        <f t="shared" si="6"/>
        <v>1</v>
      </c>
      <c r="AA6" s="115">
        <f t="shared" si="6"/>
        <v>1</v>
      </c>
      <c r="AB6" s="76">
        <f t="shared" si="7"/>
        <v>2</v>
      </c>
      <c r="AC6" s="104">
        <f t="shared" si="2"/>
        <v>3</v>
      </c>
      <c r="AE6" s="243" t="str">
        <f>IF(入力用!J10="","",入力用!$C$6)</f>
        <v/>
      </c>
      <c r="AF6" s="244" t="str">
        <f>IF(入力用!J10="","",入力用!J10)</f>
        <v/>
      </c>
      <c r="AG6" s="245" t="str">
        <f>IF(入力用!K10="","",入力用!K10)</f>
        <v/>
      </c>
      <c r="AH6" s="246" t="str">
        <f>IF(入力用!L10="","",入力用!L10)</f>
        <v/>
      </c>
      <c r="AI6" s="253" t="str">
        <f>IF(入力用!M10="","",入力用!M10)</f>
        <v/>
      </c>
      <c r="AJ6" s="247" t="str">
        <f>IF(入力用!N10="","",入力用!N10)</f>
        <v/>
      </c>
    </row>
    <row r="7" spans="1:36" ht="14.25" thickTop="1" x14ac:dyDescent="0.15">
      <c r="A7" s="116" t="str">
        <f t="shared" si="0"/>
        <v>府県男5</v>
      </c>
      <c r="B7" s="117"/>
      <c r="C7" s="118">
        <v>5</v>
      </c>
      <c r="D7" s="119" t="str">
        <f>入力用!C26&amp;" "&amp;入力用!D26</f>
        <v xml:space="preserve"> </v>
      </c>
      <c r="E7" s="120" t="str">
        <f>入力用!E26&amp;" "&amp;入力用!F26</f>
        <v xml:space="preserve"> </v>
      </c>
      <c r="F7" s="121">
        <f>入力用!G26</f>
        <v>0</v>
      </c>
      <c r="G7" s="122">
        <f>入力用!H26</f>
        <v>0</v>
      </c>
      <c r="H7" s="123" t="s">
        <v>93</v>
      </c>
      <c r="I7" s="124" t="str">
        <f>入力用!C27&amp;" "&amp;入力用!D27</f>
        <v xml:space="preserve"> </v>
      </c>
      <c r="J7" s="120" t="str">
        <f>入力用!E27&amp;" "&amp;入力用!F27</f>
        <v xml:space="preserve"> </v>
      </c>
      <c r="K7" s="121">
        <f>入力用!G27</f>
        <v>0</v>
      </c>
      <c r="L7" s="122">
        <f>入力用!H27</f>
        <v>0</v>
      </c>
      <c r="M7" s="125" t="str">
        <f t="shared" si="8"/>
        <v>府県</v>
      </c>
      <c r="N7" s="126" t="s">
        <v>93</v>
      </c>
      <c r="O7" s="127">
        <f>入力用!$C$6</f>
        <v>0</v>
      </c>
      <c r="P7" s="128">
        <f>入力用!$C$5</f>
        <v>0</v>
      </c>
      <c r="Q7" s="129">
        <f>入力用!I26</f>
        <v>0</v>
      </c>
      <c r="R7" s="92" t="str">
        <f t="shared" si="3"/>
        <v/>
      </c>
      <c r="S7" s="93">
        <f>入力用!I27</f>
        <v>0</v>
      </c>
      <c r="T7" s="94" t="str">
        <f t="shared" si="4"/>
        <v/>
      </c>
      <c r="U7" s="129">
        <f>入力用!J26</f>
        <v>0</v>
      </c>
      <c r="V7" s="130" t="str">
        <f t="shared" si="5"/>
        <v/>
      </c>
      <c r="W7" s="131">
        <f>入力用!J27</f>
        <v>0</v>
      </c>
      <c r="X7" s="132" t="str">
        <f t="shared" si="1"/>
        <v/>
      </c>
      <c r="Y7" s="129" t="s">
        <v>96</v>
      </c>
      <c r="Z7" s="133">
        <f t="shared" si="6"/>
        <v>0.5</v>
      </c>
      <c r="AA7" s="134">
        <f t="shared" si="6"/>
        <v>0.5</v>
      </c>
      <c r="AB7" s="76">
        <f t="shared" si="7"/>
        <v>1</v>
      </c>
      <c r="AC7" s="123">
        <f t="shared" si="2"/>
        <v>5</v>
      </c>
      <c r="AE7" s="248" t="s">
        <v>132</v>
      </c>
      <c r="AF7" s="5"/>
      <c r="AG7" s="5"/>
      <c r="AH7" s="5"/>
      <c r="AI7" s="5"/>
      <c r="AJ7" s="5"/>
    </row>
    <row r="8" spans="1:36" x14ac:dyDescent="0.15">
      <c r="A8" s="135" t="str">
        <f t="shared" si="0"/>
        <v>府県男6</v>
      </c>
      <c r="B8" s="136"/>
      <c r="C8" s="137">
        <v>6</v>
      </c>
      <c r="D8" s="138" t="str">
        <f>入力用!C28&amp;" "&amp;入力用!D28</f>
        <v xml:space="preserve"> </v>
      </c>
      <c r="E8" s="139" t="str">
        <f>入力用!E28&amp;" "&amp;入力用!F28</f>
        <v xml:space="preserve"> </v>
      </c>
      <c r="F8" s="140">
        <f>入力用!G28</f>
        <v>0</v>
      </c>
      <c r="G8" s="141">
        <f>入力用!H28</f>
        <v>0</v>
      </c>
      <c r="H8" s="142" t="s">
        <v>93</v>
      </c>
      <c r="I8" s="143" t="str">
        <f>入力用!C29&amp;" "&amp;入力用!D29</f>
        <v xml:space="preserve"> </v>
      </c>
      <c r="J8" s="139" t="str">
        <f>入力用!E29&amp;" "&amp;入力用!F29</f>
        <v xml:space="preserve"> </v>
      </c>
      <c r="K8" s="140">
        <f>入力用!G29</f>
        <v>0</v>
      </c>
      <c r="L8" s="141">
        <f>入力用!H29</f>
        <v>0</v>
      </c>
      <c r="M8" s="144" t="str">
        <f t="shared" si="8"/>
        <v>府県</v>
      </c>
      <c r="N8" s="145" t="s">
        <v>93</v>
      </c>
      <c r="O8" s="146">
        <f>入力用!$C$6</f>
        <v>0</v>
      </c>
      <c r="P8" s="147">
        <f>入力用!$C$5</f>
        <v>0</v>
      </c>
      <c r="Q8" s="148">
        <f>入力用!I28</f>
        <v>0</v>
      </c>
      <c r="R8" s="149" t="str">
        <f t="shared" si="3"/>
        <v/>
      </c>
      <c r="S8" s="150">
        <f>入力用!I29</f>
        <v>0</v>
      </c>
      <c r="T8" s="151" t="str">
        <f t="shared" si="4"/>
        <v/>
      </c>
      <c r="U8" s="148">
        <f>入力用!J28</f>
        <v>0</v>
      </c>
      <c r="V8" s="149" t="str">
        <f t="shared" si="5"/>
        <v/>
      </c>
      <c r="W8" s="150">
        <f>入力用!J29</f>
        <v>0</v>
      </c>
      <c r="X8" s="151" t="str">
        <f t="shared" si="1"/>
        <v/>
      </c>
      <c r="Y8" s="148" t="s">
        <v>96</v>
      </c>
      <c r="Z8" s="152">
        <f t="shared" si="6"/>
        <v>0.5</v>
      </c>
      <c r="AA8" s="153">
        <f t="shared" si="6"/>
        <v>0.5</v>
      </c>
      <c r="AB8" s="76">
        <f t="shared" si="7"/>
        <v>1</v>
      </c>
      <c r="AC8" s="142">
        <f t="shared" si="2"/>
        <v>5</v>
      </c>
      <c r="AE8" s="5"/>
      <c r="AF8" s="5"/>
      <c r="AG8" s="5"/>
      <c r="AH8" s="5"/>
      <c r="AI8" s="5"/>
      <c r="AJ8" s="5"/>
    </row>
    <row r="9" spans="1:36" x14ac:dyDescent="0.15">
      <c r="A9" s="135" t="str">
        <f t="shared" si="0"/>
        <v>府県男7</v>
      </c>
      <c r="B9" s="136"/>
      <c r="C9" s="137">
        <v>7</v>
      </c>
      <c r="D9" s="138" t="str">
        <f>入力用!C30&amp;" "&amp;入力用!D30</f>
        <v xml:space="preserve"> </v>
      </c>
      <c r="E9" s="139" t="str">
        <f>入力用!E30&amp;" "&amp;入力用!F30</f>
        <v xml:space="preserve"> </v>
      </c>
      <c r="F9" s="140">
        <f>入力用!G30</f>
        <v>0</v>
      </c>
      <c r="G9" s="141">
        <f>入力用!H30</f>
        <v>0</v>
      </c>
      <c r="H9" s="142" t="s">
        <v>93</v>
      </c>
      <c r="I9" s="143" t="str">
        <f>入力用!C31&amp;" "&amp;入力用!D31</f>
        <v xml:space="preserve"> </v>
      </c>
      <c r="J9" s="139" t="str">
        <f>入力用!E31&amp;" "&amp;入力用!F31</f>
        <v xml:space="preserve"> </v>
      </c>
      <c r="K9" s="140">
        <f>入力用!G31</f>
        <v>0</v>
      </c>
      <c r="L9" s="141">
        <f>入力用!H31</f>
        <v>0</v>
      </c>
      <c r="M9" s="144" t="str">
        <f t="shared" si="8"/>
        <v>府県</v>
      </c>
      <c r="N9" s="145" t="s">
        <v>93</v>
      </c>
      <c r="O9" s="146">
        <f>入力用!$C$6</f>
        <v>0</v>
      </c>
      <c r="P9" s="147">
        <f>入力用!$C$5</f>
        <v>0</v>
      </c>
      <c r="Q9" s="148">
        <f>入力用!I30</f>
        <v>0</v>
      </c>
      <c r="R9" s="149" t="str">
        <f t="shared" si="3"/>
        <v/>
      </c>
      <c r="S9" s="150">
        <f>入力用!I31</f>
        <v>0</v>
      </c>
      <c r="T9" s="151" t="str">
        <f t="shared" si="4"/>
        <v/>
      </c>
      <c r="U9" s="148">
        <f>入力用!J30</f>
        <v>0</v>
      </c>
      <c r="V9" s="149" t="str">
        <f t="shared" si="5"/>
        <v/>
      </c>
      <c r="W9" s="150">
        <f>入力用!J31</f>
        <v>0</v>
      </c>
      <c r="X9" s="151" t="str">
        <f t="shared" si="1"/>
        <v/>
      </c>
      <c r="Y9" s="148" t="s">
        <v>96</v>
      </c>
      <c r="Z9" s="152">
        <f t="shared" si="6"/>
        <v>0.5</v>
      </c>
      <c r="AA9" s="153">
        <f t="shared" si="6"/>
        <v>0.5</v>
      </c>
      <c r="AB9" s="76">
        <f t="shared" si="7"/>
        <v>1</v>
      </c>
      <c r="AC9" s="142">
        <f t="shared" si="2"/>
        <v>5</v>
      </c>
      <c r="AE9" s="180" t="s">
        <v>130</v>
      </c>
      <c r="AF9" s="180"/>
      <c r="AG9" s="180"/>
      <c r="AH9" s="180"/>
      <c r="AI9" s="5"/>
      <c r="AJ9" s="5"/>
    </row>
    <row r="10" spans="1:36" ht="14.25" thickBot="1" x14ac:dyDescent="0.2">
      <c r="A10" s="154" t="str">
        <f t="shared" si="0"/>
        <v>府県男8</v>
      </c>
      <c r="B10" s="155"/>
      <c r="C10" s="156">
        <v>8</v>
      </c>
      <c r="D10" s="157" t="str">
        <f>入力用!C32&amp;" "&amp;入力用!D32</f>
        <v xml:space="preserve"> </v>
      </c>
      <c r="E10" s="158" t="str">
        <f>入力用!E32&amp;" "&amp;入力用!F32</f>
        <v xml:space="preserve"> </v>
      </c>
      <c r="F10" s="159">
        <f>入力用!G32</f>
        <v>0</v>
      </c>
      <c r="G10" s="160">
        <f>入力用!H32</f>
        <v>0</v>
      </c>
      <c r="H10" s="161" t="s">
        <v>93</v>
      </c>
      <c r="I10" s="162" t="str">
        <f>入力用!C33&amp;" "&amp;入力用!D33</f>
        <v xml:space="preserve"> </v>
      </c>
      <c r="J10" s="158" t="str">
        <f>入力用!E33&amp;" "&amp;入力用!F33</f>
        <v xml:space="preserve"> </v>
      </c>
      <c r="K10" s="159">
        <f>入力用!G33</f>
        <v>0</v>
      </c>
      <c r="L10" s="160">
        <f>入力用!H33</f>
        <v>0</v>
      </c>
      <c r="M10" s="163" t="str">
        <f t="shared" si="8"/>
        <v>府県</v>
      </c>
      <c r="N10" s="164" t="s">
        <v>93</v>
      </c>
      <c r="O10" s="165">
        <f>入力用!$C$6</f>
        <v>0</v>
      </c>
      <c r="P10" s="166">
        <f>入力用!$C$5</f>
        <v>0</v>
      </c>
      <c r="Q10" s="167">
        <f>入力用!I32</f>
        <v>0</v>
      </c>
      <c r="R10" s="168" t="str">
        <f t="shared" si="3"/>
        <v/>
      </c>
      <c r="S10" s="169">
        <f>入力用!I33</f>
        <v>0</v>
      </c>
      <c r="T10" s="170" t="str">
        <f t="shared" si="4"/>
        <v/>
      </c>
      <c r="U10" s="167">
        <f>入力用!J32</f>
        <v>0</v>
      </c>
      <c r="V10" s="168" t="str">
        <f t="shared" si="5"/>
        <v/>
      </c>
      <c r="W10" s="169">
        <f>入力用!J33</f>
        <v>0</v>
      </c>
      <c r="X10" s="170" t="str">
        <f t="shared" si="1"/>
        <v/>
      </c>
      <c r="Y10" s="167" t="s">
        <v>96</v>
      </c>
      <c r="Z10" s="171">
        <f t="shared" si="6"/>
        <v>0.5</v>
      </c>
      <c r="AA10" s="172">
        <f t="shared" si="6"/>
        <v>0.5</v>
      </c>
      <c r="AB10" s="76">
        <f t="shared" si="7"/>
        <v>1</v>
      </c>
      <c r="AC10" s="161">
        <f t="shared" si="2"/>
        <v>5</v>
      </c>
      <c r="AE10" s="250" t="s">
        <v>133</v>
      </c>
      <c r="AF10" s="260" t="s">
        <v>105</v>
      </c>
      <c r="AG10" s="249" t="s">
        <v>106</v>
      </c>
      <c r="AH10" s="250" t="s">
        <v>131</v>
      </c>
      <c r="AI10" s="5"/>
      <c r="AJ10" s="5"/>
    </row>
    <row r="11" spans="1:36" ht="14.25" thickTop="1" x14ac:dyDescent="0.15">
      <c r="A11" s="78" t="str">
        <f t="shared" ref="A11:A18" si="9">CONCATENATE(M11,"男",C11,)</f>
        <v>府県男9</v>
      </c>
      <c r="B11" s="79"/>
      <c r="C11" s="80">
        <v>9</v>
      </c>
      <c r="D11" s="81" t="str">
        <f>入力用!C34&amp;" "&amp;入力用!D34</f>
        <v xml:space="preserve"> </v>
      </c>
      <c r="E11" s="82" t="str">
        <f>入力用!E34&amp;" "&amp;入力用!F34</f>
        <v xml:space="preserve"> </v>
      </c>
      <c r="F11" s="83">
        <f>入力用!G34</f>
        <v>0</v>
      </c>
      <c r="G11" s="84">
        <f>入力用!H34</f>
        <v>0</v>
      </c>
      <c r="H11" s="85" t="s">
        <v>93</v>
      </c>
      <c r="I11" s="86" t="str">
        <f>入力用!C35&amp;" "&amp;入力用!D35</f>
        <v xml:space="preserve"> </v>
      </c>
      <c r="J11" s="82" t="str">
        <f>入力用!E35&amp;" "&amp;入力用!F35</f>
        <v xml:space="preserve"> </v>
      </c>
      <c r="K11" s="83">
        <f>入力用!G35</f>
        <v>0</v>
      </c>
      <c r="L11" s="84">
        <f>入力用!H35</f>
        <v>0</v>
      </c>
      <c r="M11" s="87" t="str">
        <f t="shared" si="8"/>
        <v>府県</v>
      </c>
      <c r="N11" s="88" t="s">
        <v>93</v>
      </c>
      <c r="O11" s="89">
        <f>入力用!$C$6</f>
        <v>0</v>
      </c>
      <c r="P11" s="90">
        <f>入力用!$C$5</f>
        <v>0</v>
      </c>
      <c r="Q11" s="91">
        <f>入力用!I34</f>
        <v>0</v>
      </c>
      <c r="R11" s="92" t="str">
        <f t="shared" si="3"/>
        <v/>
      </c>
      <c r="S11" s="93">
        <f>入力用!I35</f>
        <v>0</v>
      </c>
      <c r="T11" s="94" t="str">
        <f t="shared" si="4"/>
        <v/>
      </c>
      <c r="U11" s="91">
        <f>入力用!J34</f>
        <v>0</v>
      </c>
      <c r="V11" s="92" t="str">
        <f t="shared" si="5"/>
        <v/>
      </c>
      <c r="W11" s="93">
        <f>入力用!J35</f>
        <v>0</v>
      </c>
      <c r="X11" s="94" t="str">
        <f t="shared" si="1"/>
        <v/>
      </c>
      <c r="Y11" s="173"/>
      <c r="Z11" s="173"/>
      <c r="AA11" s="173"/>
      <c r="AE11" s="263" t="str">
        <f>IF(入力用!J14="","",入力用!$C$6)</f>
        <v/>
      </c>
      <c r="AF11" s="261" t="str">
        <f>IF(入力用!J14="","",入力用!J14)</f>
        <v/>
      </c>
      <c r="AG11" s="256" t="str">
        <f>IF(入力用!K14="","",入力用!K14)</f>
        <v/>
      </c>
      <c r="AH11" s="257" t="str">
        <f>IF(入力用!L14="","",入力用!L14)</f>
        <v/>
      </c>
      <c r="AI11" s="5"/>
      <c r="AJ11" s="5"/>
    </row>
    <row r="12" spans="1:36" ht="14.25" thickBot="1" x14ac:dyDescent="0.2">
      <c r="A12" s="135" t="str">
        <f t="shared" si="9"/>
        <v>府県男10</v>
      </c>
      <c r="B12" s="136"/>
      <c r="C12" s="137">
        <v>10</v>
      </c>
      <c r="D12" s="138" t="str">
        <f>入力用!C36&amp;" "&amp;入力用!D36</f>
        <v xml:space="preserve"> </v>
      </c>
      <c r="E12" s="139" t="str">
        <f>入力用!E36&amp;" "&amp;入力用!F36</f>
        <v xml:space="preserve"> </v>
      </c>
      <c r="F12" s="140">
        <f>入力用!G36</f>
        <v>0</v>
      </c>
      <c r="G12" s="141">
        <f>入力用!H36</f>
        <v>0</v>
      </c>
      <c r="H12" s="142" t="s">
        <v>93</v>
      </c>
      <c r="I12" s="143" t="str">
        <f>入力用!C37&amp;" "&amp;入力用!D37</f>
        <v xml:space="preserve"> </v>
      </c>
      <c r="J12" s="139" t="str">
        <f>入力用!E37&amp;" "&amp;入力用!F37</f>
        <v xml:space="preserve"> </v>
      </c>
      <c r="K12" s="140">
        <f>入力用!G37</f>
        <v>0</v>
      </c>
      <c r="L12" s="141">
        <f>入力用!H37</f>
        <v>0</v>
      </c>
      <c r="M12" s="144" t="str">
        <f t="shared" si="8"/>
        <v>府県</v>
      </c>
      <c r="N12" s="145" t="s">
        <v>93</v>
      </c>
      <c r="O12" s="146">
        <f>入力用!$C$6</f>
        <v>0</v>
      </c>
      <c r="P12" s="147">
        <f>入力用!$C$5</f>
        <v>0</v>
      </c>
      <c r="Q12" s="148">
        <f>入力用!I36</f>
        <v>0</v>
      </c>
      <c r="R12" s="149" t="str">
        <f t="shared" si="3"/>
        <v/>
      </c>
      <c r="S12" s="150">
        <f>入力用!I37</f>
        <v>0</v>
      </c>
      <c r="T12" s="151" t="str">
        <f t="shared" si="4"/>
        <v/>
      </c>
      <c r="U12" s="148">
        <f>入力用!J36</f>
        <v>0</v>
      </c>
      <c r="V12" s="149" t="str">
        <f t="shared" si="5"/>
        <v/>
      </c>
      <c r="W12" s="150">
        <f>入力用!J37</f>
        <v>0</v>
      </c>
      <c r="X12" s="151" t="str">
        <f t="shared" si="1"/>
        <v/>
      </c>
      <c r="AE12" s="264" t="str">
        <f>IF(入力用!J15="","",入力用!$C$6)</f>
        <v/>
      </c>
      <c r="AF12" s="262" t="str">
        <f>IF(入力用!J15="","",入力用!J15)</f>
        <v/>
      </c>
      <c r="AG12" s="258" t="str">
        <f>IF(入力用!K15="","",入力用!K15)</f>
        <v/>
      </c>
      <c r="AH12" s="259" t="str">
        <f>IF(入力用!L15="","",入力用!L15)</f>
        <v/>
      </c>
      <c r="AI12" s="5"/>
      <c r="AJ12" s="5"/>
    </row>
    <row r="13" spans="1:36" ht="14.25" thickTop="1" x14ac:dyDescent="0.15">
      <c r="A13" s="135" t="str">
        <f t="shared" si="9"/>
        <v>府県男11</v>
      </c>
      <c r="B13" s="136"/>
      <c r="C13" s="137">
        <v>11</v>
      </c>
      <c r="D13" s="138" t="str">
        <f>入力用!C38&amp;" "&amp;入力用!D38</f>
        <v xml:space="preserve"> </v>
      </c>
      <c r="E13" s="139" t="str">
        <f>入力用!E38&amp;" "&amp;入力用!F38</f>
        <v xml:space="preserve"> </v>
      </c>
      <c r="F13" s="140">
        <f>入力用!G38</f>
        <v>0</v>
      </c>
      <c r="G13" s="141">
        <f>入力用!H38</f>
        <v>0</v>
      </c>
      <c r="H13" s="142" t="s">
        <v>93</v>
      </c>
      <c r="I13" s="143" t="str">
        <f>入力用!C39&amp;" "&amp;入力用!D39</f>
        <v xml:space="preserve"> </v>
      </c>
      <c r="J13" s="139" t="str">
        <f>入力用!E39&amp;" "&amp;入力用!F39</f>
        <v xml:space="preserve"> </v>
      </c>
      <c r="K13" s="140">
        <f>入力用!G39</f>
        <v>0</v>
      </c>
      <c r="L13" s="141">
        <f>入力用!H39</f>
        <v>0</v>
      </c>
      <c r="M13" s="144" t="str">
        <f t="shared" si="8"/>
        <v>府県</v>
      </c>
      <c r="N13" s="145" t="s">
        <v>93</v>
      </c>
      <c r="O13" s="146">
        <f>入力用!$C$6</f>
        <v>0</v>
      </c>
      <c r="P13" s="147">
        <f>入力用!$C$5</f>
        <v>0</v>
      </c>
      <c r="Q13" s="148">
        <f>入力用!I38</f>
        <v>0</v>
      </c>
      <c r="R13" s="149" t="str">
        <f t="shared" si="3"/>
        <v/>
      </c>
      <c r="S13" s="150">
        <f>入力用!I39</f>
        <v>0</v>
      </c>
      <c r="T13" s="151" t="str">
        <f t="shared" si="4"/>
        <v/>
      </c>
      <c r="U13" s="148">
        <f>入力用!J38</f>
        <v>0</v>
      </c>
      <c r="V13" s="149" t="str">
        <f t="shared" si="5"/>
        <v/>
      </c>
      <c r="W13" s="150">
        <f>入力用!J39</f>
        <v>0</v>
      </c>
      <c r="X13" s="151" t="str">
        <f t="shared" si="1"/>
        <v/>
      </c>
      <c r="AE13" s="248" t="s">
        <v>132</v>
      </c>
      <c r="AF13" s="5"/>
      <c r="AG13" s="5"/>
      <c r="AH13" s="5"/>
      <c r="AI13" s="5"/>
      <c r="AJ13" s="5"/>
    </row>
    <row r="14" spans="1:36" x14ac:dyDescent="0.15">
      <c r="A14" s="135" t="str">
        <f t="shared" si="9"/>
        <v>府県男12</v>
      </c>
      <c r="B14" s="136"/>
      <c r="C14" s="137">
        <v>12</v>
      </c>
      <c r="D14" s="138" t="str">
        <f>入力用!C40&amp;" "&amp;入力用!D40</f>
        <v xml:space="preserve"> </v>
      </c>
      <c r="E14" s="139" t="str">
        <f>入力用!E40&amp;" "&amp;入力用!F40</f>
        <v xml:space="preserve"> </v>
      </c>
      <c r="F14" s="140">
        <f>入力用!G40</f>
        <v>0</v>
      </c>
      <c r="G14" s="141">
        <f>入力用!H40</f>
        <v>0</v>
      </c>
      <c r="H14" s="142" t="s">
        <v>93</v>
      </c>
      <c r="I14" s="143" t="str">
        <f>入力用!C41&amp;" "&amp;入力用!D41</f>
        <v xml:space="preserve"> </v>
      </c>
      <c r="J14" s="139" t="str">
        <f>入力用!E41&amp;" "&amp;入力用!F41</f>
        <v xml:space="preserve"> </v>
      </c>
      <c r="K14" s="140">
        <f>入力用!G41</f>
        <v>0</v>
      </c>
      <c r="L14" s="141">
        <f>入力用!H41</f>
        <v>0</v>
      </c>
      <c r="M14" s="144" t="str">
        <f t="shared" si="8"/>
        <v>府県</v>
      </c>
      <c r="N14" s="145" t="s">
        <v>93</v>
      </c>
      <c r="O14" s="146">
        <f>入力用!$C$6</f>
        <v>0</v>
      </c>
      <c r="P14" s="147">
        <f>入力用!$C$5</f>
        <v>0</v>
      </c>
      <c r="Q14" s="148">
        <f>入力用!I40</f>
        <v>0</v>
      </c>
      <c r="R14" s="149" t="str">
        <f t="shared" si="3"/>
        <v/>
      </c>
      <c r="S14" s="150">
        <f>入力用!I41</f>
        <v>0</v>
      </c>
      <c r="T14" s="151" t="str">
        <f t="shared" si="4"/>
        <v/>
      </c>
      <c r="U14" s="148">
        <f>入力用!J40</f>
        <v>0</v>
      </c>
      <c r="V14" s="149" t="str">
        <f t="shared" si="5"/>
        <v/>
      </c>
      <c r="W14" s="150">
        <f>入力用!J41</f>
        <v>0</v>
      </c>
      <c r="X14" s="151" t="str">
        <f t="shared" si="1"/>
        <v/>
      </c>
    </row>
    <row r="15" spans="1:36" x14ac:dyDescent="0.15">
      <c r="A15" s="135" t="str">
        <f t="shared" si="9"/>
        <v>府県男13</v>
      </c>
      <c r="B15" s="136"/>
      <c r="C15" s="137">
        <v>13</v>
      </c>
      <c r="D15" s="138" t="str">
        <f>入力用!C42&amp;" "&amp;入力用!D42</f>
        <v xml:space="preserve"> </v>
      </c>
      <c r="E15" s="139" t="str">
        <f>入力用!E42&amp;" "&amp;入力用!F42</f>
        <v xml:space="preserve"> </v>
      </c>
      <c r="F15" s="140">
        <f>入力用!G42</f>
        <v>0</v>
      </c>
      <c r="G15" s="141">
        <f>入力用!H42</f>
        <v>0</v>
      </c>
      <c r="H15" s="142" t="s">
        <v>93</v>
      </c>
      <c r="I15" s="143" t="str">
        <f>入力用!C43&amp;" "&amp;入力用!D43</f>
        <v xml:space="preserve"> </v>
      </c>
      <c r="J15" s="139" t="str">
        <f>入力用!E43&amp;" "&amp;入力用!F43</f>
        <v xml:space="preserve"> </v>
      </c>
      <c r="K15" s="140">
        <f>入力用!G43</f>
        <v>0</v>
      </c>
      <c r="L15" s="141">
        <f>入力用!H43</f>
        <v>0</v>
      </c>
      <c r="M15" s="144" t="str">
        <f t="shared" si="8"/>
        <v>府県</v>
      </c>
      <c r="N15" s="145" t="s">
        <v>93</v>
      </c>
      <c r="O15" s="146">
        <f>入力用!$C$6</f>
        <v>0</v>
      </c>
      <c r="P15" s="147">
        <f>入力用!$C$5</f>
        <v>0</v>
      </c>
      <c r="Q15" s="148">
        <f>入力用!I42</f>
        <v>0</v>
      </c>
      <c r="R15" s="149" t="str">
        <f t="shared" si="3"/>
        <v/>
      </c>
      <c r="S15" s="150">
        <f>入力用!I43</f>
        <v>0</v>
      </c>
      <c r="T15" s="151" t="str">
        <f t="shared" si="4"/>
        <v/>
      </c>
      <c r="U15" s="148">
        <f>入力用!J42</f>
        <v>0</v>
      </c>
      <c r="V15" s="149" t="str">
        <f t="shared" si="5"/>
        <v/>
      </c>
      <c r="W15" s="150">
        <f>入力用!J43</f>
        <v>0</v>
      </c>
      <c r="X15" s="151" t="str">
        <f t="shared" si="1"/>
        <v/>
      </c>
    </row>
    <row r="16" spans="1:36" x14ac:dyDescent="0.15">
      <c r="A16" s="135" t="str">
        <f t="shared" si="9"/>
        <v>府県男14</v>
      </c>
      <c r="B16" s="136"/>
      <c r="C16" s="137">
        <v>14</v>
      </c>
      <c r="D16" s="138" t="str">
        <f>入力用!C44&amp;" "&amp;入力用!D44</f>
        <v xml:space="preserve"> </v>
      </c>
      <c r="E16" s="139" t="str">
        <f>入力用!E44&amp;" "&amp;入力用!F44</f>
        <v xml:space="preserve"> </v>
      </c>
      <c r="F16" s="140">
        <f>入力用!G44</f>
        <v>0</v>
      </c>
      <c r="G16" s="141">
        <f>入力用!H44</f>
        <v>0</v>
      </c>
      <c r="H16" s="142" t="s">
        <v>93</v>
      </c>
      <c r="I16" s="143" t="str">
        <f>入力用!C45&amp;" "&amp;入力用!D45</f>
        <v xml:space="preserve"> </v>
      </c>
      <c r="J16" s="139" t="str">
        <f>入力用!E45&amp;" "&amp;入力用!F45</f>
        <v xml:space="preserve"> </v>
      </c>
      <c r="K16" s="140">
        <f>入力用!G45</f>
        <v>0</v>
      </c>
      <c r="L16" s="141">
        <f>入力用!H45</f>
        <v>0</v>
      </c>
      <c r="M16" s="144" t="str">
        <f t="shared" si="8"/>
        <v>府県</v>
      </c>
      <c r="N16" s="145" t="s">
        <v>93</v>
      </c>
      <c r="O16" s="146">
        <f>入力用!$C$6</f>
        <v>0</v>
      </c>
      <c r="P16" s="147">
        <f>入力用!$C$5</f>
        <v>0</v>
      </c>
      <c r="Q16" s="148">
        <f>入力用!I44</f>
        <v>0</v>
      </c>
      <c r="R16" s="149" t="str">
        <f t="shared" si="3"/>
        <v/>
      </c>
      <c r="S16" s="150">
        <f>入力用!I45</f>
        <v>0</v>
      </c>
      <c r="T16" s="151" t="str">
        <f t="shared" si="4"/>
        <v/>
      </c>
      <c r="U16" s="148">
        <f>入力用!J44</f>
        <v>0</v>
      </c>
      <c r="V16" s="149" t="str">
        <f t="shared" si="5"/>
        <v/>
      </c>
      <c r="W16" s="150">
        <f>入力用!J45</f>
        <v>0</v>
      </c>
      <c r="X16" s="151" t="str">
        <f t="shared" si="1"/>
        <v/>
      </c>
    </row>
    <row r="17" spans="1:24" x14ac:dyDescent="0.15">
      <c r="A17" s="135" t="str">
        <f t="shared" si="9"/>
        <v>府県男15</v>
      </c>
      <c r="B17" s="136"/>
      <c r="C17" s="137">
        <v>15</v>
      </c>
      <c r="D17" s="138" t="str">
        <f>入力用!C46&amp;" "&amp;入力用!D46</f>
        <v xml:space="preserve"> </v>
      </c>
      <c r="E17" s="139" t="str">
        <f>入力用!E46&amp;" "&amp;入力用!F46</f>
        <v xml:space="preserve"> </v>
      </c>
      <c r="F17" s="140">
        <f>入力用!G46</f>
        <v>0</v>
      </c>
      <c r="G17" s="141">
        <f>入力用!H46</f>
        <v>0</v>
      </c>
      <c r="H17" s="142" t="s">
        <v>93</v>
      </c>
      <c r="I17" s="143" t="str">
        <f>入力用!C47&amp;" "&amp;入力用!D47</f>
        <v xml:space="preserve"> </v>
      </c>
      <c r="J17" s="139" t="str">
        <f>入力用!E47&amp;" "&amp;入力用!F47</f>
        <v xml:space="preserve"> </v>
      </c>
      <c r="K17" s="140">
        <f>入力用!G47</f>
        <v>0</v>
      </c>
      <c r="L17" s="141">
        <f>入力用!H47</f>
        <v>0</v>
      </c>
      <c r="M17" s="144" t="str">
        <f t="shared" si="8"/>
        <v>府県</v>
      </c>
      <c r="N17" s="145" t="s">
        <v>93</v>
      </c>
      <c r="O17" s="146">
        <f>入力用!$C$6</f>
        <v>0</v>
      </c>
      <c r="P17" s="147">
        <f>入力用!$C$5</f>
        <v>0</v>
      </c>
      <c r="Q17" s="148">
        <f>入力用!I46</f>
        <v>0</v>
      </c>
      <c r="R17" s="149" t="str">
        <f t="shared" si="3"/>
        <v/>
      </c>
      <c r="S17" s="150">
        <f>入力用!I47</f>
        <v>0</v>
      </c>
      <c r="T17" s="151" t="str">
        <f t="shared" si="4"/>
        <v/>
      </c>
      <c r="U17" s="148">
        <f>入力用!J46</f>
        <v>0</v>
      </c>
      <c r="V17" s="149" t="str">
        <f t="shared" si="5"/>
        <v/>
      </c>
      <c r="W17" s="150">
        <f>入力用!J47</f>
        <v>0</v>
      </c>
      <c r="X17" s="151" t="str">
        <f t="shared" si="1"/>
        <v/>
      </c>
    </row>
    <row r="18" spans="1:24" x14ac:dyDescent="0.15">
      <c r="A18" s="154" t="str">
        <f t="shared" si="9"/>
        <v>府県男16</v>
      </c>
      <c r="B18" s="155"/>
      <c r="C18" s="156">
        <v>16</v>
      </c>
      <c r="D18" s="157" t="str">
        <f>入力用!C48&amp;" "&amp;入力用!D48</f>
        <v xml:space="preserve"> </v>
      </c>
      <c r="E18" s="158" t="str">
        <f>入力用!E48&amp;" "&amp;入力用!F48</f>
        <v xml:space="preserve"> </v>
      </c>
      <c r="F18" s="159">
        <f>入力用!G48</f>
        <v>0</v>
      </c>
      <c r="G18" s="160">
        <f>入力用!H48</f>
        <v>0</v>
      </c>
      <c r="H18" s="161" t="s">
        <v>93</v>
      </c>
      <c r="I18" s="162" t="str">
        <f>入力用!C49&amp;" "&amp;入力用!D49</f>
        <v xml:space="preserve"> </v>
      </c>
      <c r="J18" s="158" t="str">
        <f>入力用!E49&amp;" "&amp;入力用!F49</f>
        <v xml:space="preserve"> </v>
      </c>
      <c r="K18" s="159">
        <f>入力用!G49</f>
        <v>0</v>
      </c>
      <c r="L18" s="160">
        <f>入力用!H49</f>
        <v>0</v>
      </c>
      <c r="M18" s="163" t="str">
        <f t="shared" si="8"/>
        <v>府県</v>
      </c>
      <c r="N18" s="164" t="s">
        <v>93</v>
      </c>
      <c r="O18" s="165">
        <f>入力用!$C$6</f>
        <v>0</v>
      </c>
      <c r="P18" s="166">
        <f>入力用!$C$5</f>
        <v>0</v>
      </c>
      <c r="Q18" s="167">
        <f>入力用!I48</f>
        <v>0</v>
      </c>
      <c r="R18" s="168" t="str">
        <f t="shared" si="3"/>
        <v/>
      </c>
      <c r="S18" s="169">
        <f>入力用!I49</f>
        <v>0</v>
      </c>
      <c r="T18" s="170" t="str">
        <f t="shared" si="4"/>
        <v/>
      </c>
      <c r="U18" s="167">
        <f>入力用!J48</f>
        <v>0</v>
      </c>
      <c r="V18" s="168" t="str">
        <f t="shared" si="5"/>
        <v/>
      </c>
      <c r="W18" s="169">
        <f>入力用!J49</f>
        <v>0</v>
      </c>
      <c r="X18" s="170" t="str">
        <f t="shared" si="1"/>
        <v/>
      </c>
    </row>
    <row r="91" spans="1:4" x14ac:dyDescent="0.15">
      <c r="D91" s="177" t="s">
        <v>3</v>
      </c>
    </row>
    <row r="92" spans="1:4" x14ac:dyDescent="0.15">
      <c r="A92" s="173" t="s">
        <v>25</v>
      </c>
      <c r="B92" s="173" t="s">
        <v>25</v>
      </c>
      <c r="D92" s="77" t="s">
        <v>75</v>
      </c>
    </row>
    <row r="93" spans="1:4" x14ac:dyDescent="0.15">
      <c r="A93" s="173" t="s">
        <v>26</v>
      </c>
      <c r="B93" s="173" t="s">
        <v>26</v>
      </c>
      <c r="D93" s="77" t="s">
        <v>97</v>
      </c>
    </row>
    <row r="94" spans="1:4" x14ac:dyDescent="0.15">
      <c r="A94" s="173" t="s">
        <v>27</v>
      </c>
      <c r="B94" s="173" t="s">
        <v>94</v>
      </c>
      <c r="D94" s="77" t="s">
        <v>98</v>
      </c>
    </row>
    <row r="95" spans="1:4" x14ac:dyDescent="0.15">
      <c r="A95" s="173" t="s">
        <v>28</v>
      </c>
      <c r="B95" s="173" t="s">
        <v>95</v>
      </c>
      <c r="D95" s="77" t="s">
        <v>99</v>
      </c>
    </row>
    <row r="96" spans="1:4" x14ac:dyDescent="0.15">
      <c r="A96" s="173" t="s">
        <v>29</v>
      </c>
      <c r="B96" s="173" t="s">
        <v>28</v>
      </c>
      <c r="D96" s="77" t="s">
        <v>100</v>
      </c>
    </row>
    <row r="97" spans="1:4" x14ac:dyDescent="0.15">
      <c r="A97" s="173" t="s">
        <v>30</v>
      </c>
      <c r="B97" s="77" t="s">
        <v>101</v>
      </c>
      <c r="D97" s="77" t="s">
        <v>102</v>
      </c>
    </row>
    <row r="98" spans="1:4" x14ac:dyDescent="0.15">
      <c r="A98" s="173" t="s">
        <v>103</v>
      </c>
      <c r="D98" s="77" t="s">
        <v>104</v>
      </c>
    </row>
  </sheetData>
  <mergeCells count="12">
    <mergeCell ref="AE1:AI1"/>
    <mergeCell ref="A1:A2"/>
    <mergeCell ref="B1:B2"/>
    <mergeCell ref="C1:C2"/>
    <mergeCell ref="D1:L1"/>
    <mergeCell ref="M1:O2"/>
    <mergeCell ref="P1:P2"/>
    <mergeCell ref="Q1:T1"/>
    <mergeCell ref="U1:X1"/>
    <mergeCell ref="Y1:AA1"/>
    <mergeCell ref="AB1:AB2"/>
    <mergeCell ref="AC1:AC2"/>
  </mergeCells>
  <phoneticPr fontId="2"/>
  <dataValidations count="2">
    <dataValidation type="list" allowBlank="1" showInputMessage="1" showErrorMessage="1" sqref="Y3:Y10">
      <formula1>$B$92:$B$97</formula1>
    </dataValidation>
    <dataValidation type="list" allowBlank="1" showInputMessage="1" showErrorMessage="1" sqref="A1:A2">
      <formula1>$D$91:$D$98</formula1>
    </dataValidation>
  </dataValidations>
  <pageMargins left="0.7" right="0.7" top="0.75" bottom="0.75" header="0.3" footer="0.3"/>
  <pageSetup paperSize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4" ma:contentTypeDescription="新しいドキュメントを作成します。" ma:contentTypeScope="" ma:versionID="7d8991c71f06b40f11ca32870a2deaea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b5e24909bd25b792e7c5924e7348d4f2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4554C7-6E53-47FD-963E-FC94B1D30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4F05C6-BBBD-4BF3-9E96-8ADF5AE4B0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1EE12-4850-4AD5-AA1E-3525518F149C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9f47965-c134-4d7f-949d-8378439e250f"/>
    <ds:schemaRef ds:uri="http://purl.org/dc/terms/"/>
    <ds:schemaRef ds:uri="http://schemas.openxmlformats.org/package/2006/metadata/core-properties"/>
    <ds:schemaRef ds:uri="9211ae35-a323-42dd-8ee1-634acca76f0e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印刷用②</vt:lpstr>
      <vt:lpstr>9ﾍﾟｱ以上の印刷用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迫田　慎</cp:lastModifiedBy>
  <cp:lastPrinted>2022-05-21T11:16:21Z</cp:lastPrinted>
  <dcterms:created xsi:type="dcterms:W3CDTF">2008-10-02T08:04:23Z</dcterms:created>
  <dcterms:modified xsi:type="dcterms:W3CDTF">2022-05-29T23:48:48Z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