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専門委員長関係\R8\近畿選手権大会関係\申込関係\"/>
    </mc:Choice>
  </mc:AlternateContent>
  <xr:revisionPtr revIDLastSave="0" documentId="8_{835E351B-14E3-4C5A-81E8-ED2FEC73C53E}" xr6:coauthVersionLast="47" xr6:coauthVersionMax="47" xr10:uidLastSave="{00000000-0000-0000-0000-000000000000}"/>
  <bookViews>
    <workbookView xWindow="-120" yWindow="-120" windowWidth="20730" windowHeight="11040" xr2:uid="{EB921DA1-BF64-4E53-A4B5-2AEC4AD86C0B}"/>
  </bookViews>
  <sheets>
    <sheet name="入力用" sheetId="2" r:id="rId1"/>
    <sheet name="印刷用①" sheetId="4" r:id="rId2"/>
    <sheet name="9ﾍﾟｱ以上の印刷用" sheetId="5" r:id="rId3"/>
    <sheet name="印刷用②" sheetId="8" r:id="rId4"/>
    <sheet name="委員長コピペ用" sheetId="7" r:id="rId5"/>
  </sheets>
  <definedNames>
    <definedName name="_xlnm.Print_Area" localSheetId="2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7" l="1"/>
  <c r="M3" i="7" s="1"/>
  <c r="T14" i="7"/>
  <c r="AE6" i="7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X17" i="7" s="1"/>
  <c r="W16" i="7"/>
  <c r="X16" i="7" s="1"/>
  <c r="W15" i="7"/>
  <c r="W14" i="7"/>
  <c r="X14" i="7"/>
  <c r="W13" i="7"/>
  <c r="W12" i="7"/>
  <c r="X12" i="7"/>
  <c r="W11" i="7"/>
  <c r="X11" i="7" s="1"/>
  <c r="W10" i="7"/>
  <c r="X10" i="7" s="1"/>
  <c r="W9" i="7"/>
  <c r="X9" i="7" s="1"/>
  <c r="W8" i="7"/>
  <c r="X8" i="7" s="1"/>
  <c r="W7" i="7"/>
  <c r="X7" i="7"/>
  <c r="W6" i="7"/>
  <c r="X6" i="7" s="1"/>
  <c r="W5" i="7"/>
  <c r="X5" i="7" s="1"/>
  <c r="AB5" i="7" s="1"/>
  <c r="W4" i="7"/>
  <c r="X4" i="7" s="1"/>
  <c r="W3" i="7"/>
  <c r="U18" i="7"/>
  <c r="V18" i="7"/>
  <c r="U17" i="7"/>
  <c r="V17" i="7"/>
  <c r="U16" i="7"/>
  <c r="V16" i="7"/>
  <c r="U15" i="7"/>
  <c r="U14" i="7"/>
  <c r="U13" i="7"/>
  <c r="U12" i="7"/>
  <c r="V12" i="7" s="1"/>
  <c r="U11" i="7"/>
  <c r="V11" i="7" s="1"/>
  <c r="U10" i="7"/>
  <c r="V10" i="7" s="1"/>
  <c r="U9" i="7"/>
  <c r="U8" i="7"/>
  <c r="U7" i="7"/>
  <c r="U6" i="7"/>
  <c r="V6" i="7"/>
  <c r="U5" i="7"/>
  <c r="U4" i="7"/>
  <c r="V4" i="7" s="1"/>
  <c r="AB4" i="7" s="1"/>
  <c r="U3" i="7"/>
  <c r="V3" i="7"/>
  <c r="S18" i="7"/>
  <c r="T18" i="7" s="1"/>
  <c r="S17" i="7"/>
  <c r="T17" i="7" s="1"/>
  <c r="S16" i="7"/>
  <c r="T16" i="7" s="1"/>
  <c r="S15" i="7"/>
  <c r="T15" i="7"/>
  <c r="S14" i="7"/>
  <c r="S13" i="7"/>
  <c r="T13" i="7"/>
  <c r="S12" i="7"/>
  <c r="T12" i="7"/>
  <c r="S11" i="7"/>
  <c r="T11" i="7" s="1"/>
  <c r="S10" i="7"/>
  <c r="T10" i="7"/>
  <c r="S9" i="7"/>
  <c r="T9" i="7"/>
  <c r="S8" i="7"/>
  <c r="T8" i="7"/>
  <c r="S7" i="7"/>
  <c r="T7" i="7" s="1"/>
  <c r="S6" i="7"/>
  <c r="T6" i="7"/>
  <c r="S5" i="7"/>
  <c r="T5" i="7"/>
  <c r="S4" i="7"/>
  <c r="T4" i="7"/>
  <c r="S3" i="7"/>
  <c r="T3" i="7" s="1"/>
  <c r="Q18" i="7"/>
  <c r="R18" i="7"/>
  <c r="Q17" i="7"/>
  <c r="R17" i="7"/>
  <c r="Q16" i="7"/>
  <c r="R16" i="7"/>
  <c r="Q15" i="7"/>
  <c r="R15" i="7" s="1"/>
  <c r="Q14" i="7"/>
  <c r="R14" i="7"/>
  <c r="Q13" i="7"/>
  <c r="R13" i="7"/>
  <c r="Q12" i="7"/>
  <c r="R12" i="7"/>
  <c r="Q11" i="7"/>
  <c r="R11" i="7" s="1"/>
  <c r="Q10" i="7"/>
  <c r="R10" i="7"/>
  <c r="AB10" i="7" s="1"/>
  <c r="Q9" i="7"/>
  <c r="R9" i="7"/>
  <c r="AB9" i="7" s="1"/>
  <c r="Q8" i="7"/>
  <c r="R8" i="7"/>
  <c r="AB8" i="7" s="1"/>
  <c r="Q7" i="7"/>
  <c r="R7" i="7" s="1"/>
  <c r="AB7" i="7" s="1"/>
  <c r="Q6" i="7"/>
  <c r="R6" i="7"/>
  <c r="AB6" i="7" s="1"/>
  <c r="Q5" i="7"/>
  <c r="R5" i="7"/>
  <c r="Q4" i="7"/>
  <c r="R4" i="7"/>
  <c r="Q3" i="7"/>
  <c r="R3" i="7" s="1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A2" i="8" s="1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V7" i="7"/>
  <c r="X15" i="7"/>
  <c r="V14" i="7"/>
  <c r="M17" i="7" l="1"/>
  <c r="A17" i="7" s="1"/>
  <c r="M9" i="7"/>
  <c r="A9" i="7" s="1"/>
  <c r="M8" i="7"/>
  <c r="A8" i="7" s="1"/>
  <c r="M16" i="7"/>
  <c r="A16" i="7" s="1"/>
  <c r="M6" i="7"/>
  <c r="A6" i="7" s="1"/>
  <c r="M10" i="7"/>
  <c r="A10" i="7" s="1"/>
  <c r="M18" i="7"/>
  <c r="A18" i="7" s="1"/>
  <c r="M14" i="7"/>
  <c r="A14" i="7" s="1"/>
  <c r="M7" i="7"/>
  <c r="A7" i="7" s="1"/>
  <c r="M12" i="7"/>
  <c r="A12" i="7" s="1"/>
  <c r="A3" i="7"/>
  <c r="AB3" i="7"/>
  <c r="AC3" i="7" s="1"/>
  <c r="AC9" i="7"/>
  <c r="AC7" i="7"/>
  <c r="M4" i="7"/>
  <c r="A4" i="7" s="1"/>
  <c r="M11" i="7"/>
  <c r="A11" i="7" s="1"/>
  <c r="M15" i="7"/>
  <c r="A15" i="7" s="1"/>
  <c r="M13" i="7"/>
  <c r="A13" i="7" s="1"/>
  <c r="M5" i="7"/>
  <c r="A5" i="7" s="1"/>
  <c r="AC4" i="7" l="1"/>
  <c r="AC8" i="7"/>
  <c r="AC10" i="7"/>
  <c r="AC6" i="7"/>
  <c r="AC5" i="7"/>
</calcChain>
</file>

<file path=xl/sharedStrings.xml><?xml version="1.0" encoding="utf-8"?>
<sst xmlns="http://schemas.openxmlformats.org/spreadsheetml/2006/main" count="292" uniqueCount="146">
  <si>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</si>
  <si>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</si>
  <si>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</si>
  <si>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</si>
  <si>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</si>
  <si>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</si>
  <si>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</si>
  <si>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</si>
  <si>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</si>
  <si>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</si>
  <si>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</si>
  <si>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</si>
  <si>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</si>
  <si>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</si>
  <si>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</si>
  <si>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</si>
  <si>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</si>
  <si>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</si>
  <si>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</si>
  <si>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</si>
  <si>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</si>
  <si>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</si>
  <si>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</si>
  <si>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</si>
  <si>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</si>
  <si>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</si>
  <si>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</si>
  <si>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</si>
  <si>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</si>
  <si>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</si>
  <si>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</si>
  <si>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</si>
  <si>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</si>
  <si>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</si>
  <si>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</si>
  <si>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</si>
  <si>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</si>
  <si>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</si>
  <si>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</si>
  <si>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</si>
  <si>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</si>
  <si>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</si>
  <si>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</si>
  <si>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</si>
  <si>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</si>
  <si>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</si>
  <si>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</si>
  <si>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</si>
  <si>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</si>
  <si>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</si>
  <si>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</si>
  <si>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</si>
  <si>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</si>
  <si>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</si>
  <si>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</si>
  <si>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</si>
  <si>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</si>
  <si>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</si>
  <si>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</si>
  <si>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</si>
  <si>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</si>
  <si>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</si>
  <si>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</si>
  <si>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</si>
  <si>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</si>
  <si>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</si>
  <si>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</si>
  <si>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</si>
  <si>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</si>
  <si>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</si>
  <si>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</si>
  <si>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</si>
  <si>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</si>
  <si>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</si>
  <si>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</si>
  <si>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</si>
  <si>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</si>
  <si>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</si>
  <si>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</si>
  <si>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</si>
  <si>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</si>
  <si>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</si>
  <si>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</si>
  <si>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</si>
  <si>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</si>
  <si>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</si>
  <si>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</si>
  <si>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</si>
  <si>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</si>
  <si>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</si>
  <si>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</si>
  <si>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</si>
  <si>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</si>
  <si>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</si>
  <si>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</si>
  <si>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</si>
  <si>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</si>
  <si>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</si>
  <si>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</si>
  <si>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</si>
  <si>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</si>
  <si>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</si>
  <si>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</si>
  <si>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</si>
  <si>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</si>
  <si>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</si>
  <si>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</si>
  <si>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</si>
  <si>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</si>
  <si>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</si>
  <si>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</si>
  <si>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</si>
  <si>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</si>
  <si>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</si>
  <si>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</si>
  <si>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</si>
  <si>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</si>
  <si>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</si>
  <si>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</si>
  <si>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</si>
  <si>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</si>
  <si>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</si>
  <si>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</si>
  <si>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</si>
  <si>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</si>
  <si>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</si>
  <si>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</si>
  <si>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</si>
  <si>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</si>
  <si>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</si>
  <si>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</si>
  <si>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</si>
  <si>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</si>
  <si>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</si>
  <si>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</si>
  <si>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</si>
  <si>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</si>
  <si>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</si>
  <si>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</si>
  <si>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</si>
  <si>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奈良</t>
    <rPh sb="0" eb="2">
      <t>ナラ</t>
    </rPh>
    <phoneticPr fontId="2"/>
  </si>
  <si>
    <t>大阪</t>
    <rPh sb="0" eb="2">
      <t>オオサカ</t>
    </rPh>
    <phoneticPr fontId="2"/>
  </si>
  <si>
    <t>和歌山</t>
    <rPh sb="0" eb="3">
      <t>ワカヤマ</t>
    </rPh>
    <phoneticPr fontId="2"/>
  </si>
  <si>
    <t>京都</t>
    <rPh sb="0" eb="2">
      <t>キョウト</t>
    </rPh>
    <phoneticPr fontId="2"/>
  </si>
  <si>
    <t>兵庫</t>
    <rPh sb="0" eb="2">
      <t>ヒョウゴ</t>
    </rPh>
    <phoneticPr fontId="2"/>
  </si>
  <si>
    <t>滋賀</t>
    <rPh sb="0" eb="2">
      <t>シガ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</si>
</sst>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8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right" vertical="center"/>
    </xf>
    <xf numFmtId="0" fontId="6" fillId="3" borderId="19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6" fillId="3" borderId="25" xfId="0" applyFont="1" applyFill="1" applyBorder="1">
      <alignment vertical="center"/>
    </xf>
    <xf numFmtId="0" fontId="6" fillId="3" borderId="2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 shrinkToFit="1"/>
    </xf>
    <xf numFmtId="176" fontId="6" fillId="0" borderId="26" xfId="0" applyNumberFormat="1" applyFont="1" applyBorder="1" applyAlignment="1">
      <alignment horizontal="center" vertical="center"/>
    </xf>
    <xf numFmtId="179" fontId="6" fillId="0" borderId="26" xfId="0" applyNumberFormat="1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distributed" vertical="center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right" vertical="center"/>
    </xf>
    <xf numFmtId="0" fontId="6" fillId="3" borderId="32" xfId="0" applyFont="1" applyFill="1" applyBorder="1">
      <alignment vertical="center"/>
    </xf>
    <xf numFmtId="0" fontId="6" fillId="3" borderId="33" xfId="0" applyFont="1" applyFill="1" applyBorder="1" applyAlignment="1">
      <alignment horizontal="right" vertical="center"/>
    </xf>
    <xf numFmtId="0" fontId="6" fillId="0" borderId="31" xfId="0" applyFont="1" applyBorder="1" applyAlignment="1">
      <alignment horizontal="distributed" vertical="center"/>
    </xf>
    <xf numFmtId="0" fontId="6" fillId="0" borderId="33" xfId="0" applyFont="1" applyBorder="1" applyAlignment="1">
      <alignment horizontal="center" vertical="center" shrinkToFit="1"/>
    </xf>
    <xf numFmtId="176" fontId="6" fillId="0" borderId="33" xfId="0" applyNumberFormat="1" applyFont="1" applyBorder="1" applyAlignment="1">
      <alignment horizontal="center" vertical="center"/>
    </xf>
    <xf numFmtId="179" fontId="6" fillId="0" borderId="33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distributed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right" vertical="center"/>
    </xf>
    <xf numFmtId="0" fontId="6" fillId="3" borderId="39" xfId="0" applyFont="1" applyFill="1" applyBorder="1">
      <alignment vertical="center"/>
    </xf>
    <xf numFmtId="0" fontId="6" fillId="3" borderId="40" xfId="0" applyFont="1" applyFill="1" applyBorder="1" applyAlignment="1">
      <alignment horizontal="right" vertical="center"/>
    </xf>
    <xf numFmtId="0" fontId="6" fillId="0" borderId="38" xfId="0" applyFont="1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shrinkToFit="1"/>
    </xf>
    <xf numFmtId="176" fontId="6" fillId="0" borderId="40" xfId="0" applyNumberFormat="1" applyFont="1" applyBorder="1" applyAlignment="1">
      <alignment horizontal="center" vertical="center"/>
    </xf>
    <xf numFmtId="179" fontId="6" fillId="0" borderId="40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distributed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/>
    </xf>
    <xf numFmtId="0" fontId="6" fillId="3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right" vertical="center"/>
    </xf>
    <xf numFmtId="0" fontId="6" fillId="3" borderId="46" xfId="0" applyFont="1" applyFill="1" applyBorder="1">
      <alignment vertical="center"/>
    </xf>
    <xf numFmtId="0" fontId="6" fillId="3" borderId="47" xfId="0" applyFont="1" applyFill="1" applyBorder="1" applyAlignment="1">
      <alignment horizontal="right" vertical="center"/>
    </xf>
    <xf numFmtId="0" fontId="6" fillId="0" borderId="45" xfId="0" applyFont="1" applyBorder="1" applyAlignment="1">
      <alignment horizontal="distributed" vertical="center"/>
    </xf>
    <xf numFmtId="0" fontId="6" fillId="0" borderId="47" xfId="0" applyFont="1" applyBorder="1" applyAlignment="1">
      <alignment horizontal="center" vertical="center" shrinkToFit="1"/>
    </xf>
    <xf numFmtId="176" fontId="6" fillId="0" borderId="47" xfId="0" applyNumberFormat="1" applyFont="1" applyBorder="1" applyAlignment="1">
      <alignment horizontal="center" vertical="center"/>
    </xf>
    <xf numFmtId="179" fontId="6" fillId="0" borderId="47" xfId="0" applyNumberFormat="1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distributed" vertical="center"/>
    </xf>
    <xf numFmtId="0" fontId="6" fillId="3" borderId="45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right" vertical="center"/>
    </xf>
    <xf numFmtId="0" fontId="6" fillId="3" borderId="50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right" vertical="center"/>
    </xf>
    <xf numFmtId="0" fontId="6" fillId="3" borderId="53" xfId="0" applyFont="1" applyFill="1" applyBorder="1">
      <alignment vertical="center"/>
    </xf>
    <xf numFmtId="0" fontId="6" fillId="3" borderId="54" xfId="0" applyFont="1" applyFill="1" applyBorder="1" applyAlignment="1">
      <alignment horizontal="right" vertical="center"/>
    </xf>
    <xf numFmtId="0" fontId="6" fillId="0" borderId="52" xfId="0" applyFont="1" applyBorder="1" applyAlignment="1">
      <alignment horizontal="distributed" vertical="center"/>
    </xf>
    <xf numFmtId="0" fontId="6" fillId="0" borderId="54" xfId="0" applyFont="1" applyBorder="1" applyAlignment="1">
      <alignment horizontal="center" vertical="center" shrinkToFit="1"/>
    </xf>
    <xf numFmtId="176" fontId="6" fillId="0" borderId="54" xfId="0" applyNumberFormat="1" applyFont="1" applyBorder="1" applyAlignment="1">
      <alignment horizontal="center" vertical="center"/>
    </xf>
    <xf numFmtId="179" fontId="6" fillId="0" borderId="54" xfId="0" applyNumberFormat="1" applyFont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distributed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4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distributed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/>
    </xf>
    <xf numFmtId="0" fontId="6" fillId="3" borderId="5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>
      <alignment horizontal="center" vertical="center"/>
    </xf>
    <xf numFmtId="0" fontId="6" fillId="0" borderId="101" xfId="0" applyFont="1" applyBorder="1" applyAlignment="1">
      <alignment horizontal="right" vertical="center"/>
    </xf>
    <xf numFmtId="0" fontId="6" fillId="3" borderId="102" xfId="0" applyFont="1" applyFill="1" applyBorder="1" applyAlignment="1">
      <alignment horizontal="center" vertical="center"/>
    </xf>
    <xf numFmtId="0" fontId="0" fillId="3" borderId="3" xfId="0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18" fillId="6" borderId="103" xfId="0" applyFont="1" applyFill="1" applyBorder="1">
      <alignment vertical="center"/>
    </xf>
    <xf numFmtId="0" fontId="18" fillId="6" borderId="104" xfId="0" applyFont="1" applyFill="1" applyBorder="1">
      <alignment vertical="center"/>
    </xf>
    <xf numFmtId="0" fontId="18" fillId="6" borderId="105" xfId="0" applyFont="1" applyFill="1" applyBorder="1">
      <alignment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183" fontId="0" fillId="3" borderId="15" xfId="0" applyNumberForma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1" fillId="3" borderId="16" xfId="0" applyFont="1" applyFill="1" applyBorder="1" applyAlignment="1" applyProtection="1">
      <alignment horizontal="center" vertical="center" shrinkToFit="1"/>
      <protection locked="0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5" xfId="0" applyFont="1" applyBorder="1" applyAlignment="1">
      <alignment horizontal="distributed" vertical="center" indent="2"/>
    </xf>
    <xf numFmtId="0" fontId="6" fillId="0" borderId="116" xfId="0" applyFont="1" applyBorder="1" applyAlignment="1">
      <alignment horizontal="distributed" vertical="center" indent="2"/>
    </xf>
    <xf numFmtId="0" fontId="6" fillId="0" borderId="117" xfId="0" applyFont="1" applyBorder="1" applyAlignment="1">
      <alignment horizontal="distributed" vertical="center" indent="2"/>
    </xf>
    <xf numFmtId="0" fontId="12" fillId="0" borderId="118" xfId="0" applyFont="1" applyBorder="1" applyAlignment="1">
      <alignment horizontal="distributed" vertical="center" indent="5"/>
    </xf>
    <xf numFmtId="0" fontId="12" fillId="0" borderId="6" xfId="0" applyFont="1" applyBorder="1" applyAlignment="1">
      <alignment horizontal="distributed" vertical="center" indent="5"/>
    </xf>
    <xf numFmtId="0" fontId="12" fillId="0" borderId="119" xfId="0" applyFont="1" applyBorder="1" applyAlignment="1">
      <alignment horizontal="distributed" vertical="center" indent="5"/>
    </xf>
    <xf numFmtId="0" fontId="12" fillId="0" borderId="120" xfId="0" applyFont="1" applyBorder="1" applyAlignment="1">
      <alignment horizontal="distributed" vertical="center" indent="5"/>
    </xf>
    <xf numFmtId="0" fontId="12" fillId="0" borderId="121" xfId="0" applyFont="1" applyBorder="1" applyAlignment="1">
      <alignment horizontal="distributed" vertical="center" indent="5"/>
    </xf>
    <xf numFmtId="0" fontId="12" fillId="0" borderId="122" xfId="0" applyFont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>
      <alignment horizontal="center" vertical="center" wrapText="1" shrinkToFit="1"/>
    </xf>
    <xf numFmtId="0" fontId="19" fillId="12" borderId="131" xfId="0" applyFont="1" applyFill="1" applyBorder="1" applyAlignment="1">
      <alignment horizontal="center" vertical="center" wrapText="1" shrinkToFi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30" xfId="0" applyFont="1" applyFill="1" applyBorder="1" applyAlignment="1">
      <alignment horizontal="center" vertical="center" textRotation="255" shrinkToFit="1"/>
    </xf>
    <xf numFmtId="0" fontId="6" fillId="4" borderId="131" xfId="0" applyFont="1" applyFill="1" applyBorder="1" applyAlignment="1">
      <alignment horizontal="center" vertical="center" textRotation="255" shrinkToFi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77" fontId="6" fillId="4" borderId="17" xfId="0" applyNumberFormat="1" applyFont="1" applyFill="1" applyBorder="1" applyAlignment="1">
      <alignment horizontal="center" vertical="center" wrapText="1"/>
    </xf>
    <xf numFmtId="177" fontId="6" fillId="4" borderId="18" xfId="0" applyNumberFormat="1" applyFont="1" applyFill="1" applyBorder="1" applyAlignment="1">
      <alignment horizontal="center" vertical="center" wrapText="1"/>
    </xf>
    <xf numFmtId="177" fontId="6" fillId="4" borderId="102" xfId="0" applyNumberFormat="1" applyFont="1" applyFill="1" applyBorder="1" applyAlignment="1">
      <alignment horizontal="center" vertical="center" shrinkToFit="1"/>
    </xf>
    <xf numFmtId="177" fontId="6" fillId="4" borderId="129" xfId="0" applyNumberFormat="1" applyFont="1" applyFill="1" applyBorder="1" applyAlignment="1">
      <alignment horizontal="center" vertical="center" shrinkToFit="1"/>
    </xf>
    <xf numFmtId="181" fontId="6" fillId="8" borderId="18" xfId="0" applyNumberFormat="1" applyFont="1" applyFill="1" applyBorder="1" applyAlignment="1">
      <alignment horizontal="center" vertical="center" wrapText="1"/>
    </xf>
    <xf numFmtId="182" fontId="6" fillId="8" borderId="17" xfId="0" applyNumberFormat="1" applyFont="1" applyFill="1" applyBorder="1" applyAlignment="1">
      <alignment horizontal="center" vertical="center" wrapText="1"/>
    </xf>
    <xf numFmtId="182" fontId="6" fillId="8" borderId="18" xfId="0" applyNumberFormat="1" applyFont="1" applyFill="1" applyBorder="1" applyAlignment="1">
      <alignment horizontal="center" vertical="center" wrapText="1"/>
    </xf>
    <xf numFmtId="182" fontId="6" fillId="8" borderId="22" xfId="0" applyNumberFormat="1" applyFont="1" applyFill="1" applyBorder="1" applyAlignment="1">
      <alignment horizontal="center" vertical="center" wrapText="1"/>
    </xf>
    <xf numFmtId="184" fontId="6" fillId="9" borderId="17" xfId="0" applyNumberFormat="1" applyFont="1" applyFill="1" applyBorder="1" applyAlignment="1">
      <alignment horizontal="center" vertical="center" wrapText="1"/>
    </xf>
    <xf numFmtId="184" fontId="6" fillId="9" borderId="18" xfId="0" applyNumberFormat="1" applyFont="1" applyFill="1" applyBorder="1" applyAlignment="1">
      <alignment horizontal="center" vertical="center" wrapText="1"/>
    </xf>
    <xf numFmtId="184" fontId="6" fillId="9" borderId="2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F072-3099-4004-994C-0D1190ECE037}">
  <sheetPr>
    <tabColor indexed="13"/>
    <pageSetUpPr fitToPage="1"/>
  </sheetPr>
  <dimension ref="A1:HH49"/>
  <sheetViews>
    <sheetView tabSelected="1" zoomScale="85" zoomScaleNormal="85" workbookViewId="0">
      <selection activeCell="N17" sqref="N17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58" t="s">
        <v>59</v>
      </c>
      <c r="B1" s="259"/>
      <c r="C1" s="256" t="s">
        <v>58</v>
      </c>
      <c r="D1" s="257"/>
      <c r="E1" s="257"/>
      <c r="F1" s="257"/>
      <c r="G1" s="257"/>
      <c r="H1" s="257"/>
      <c r="I1" s="257"/>
      <c r="J1" s="257"/>
      <c r="K1" s="262" t="s">
        <v>60</v>
      </c>
      <c r="L1" s="263"/>
      <c r="M1" s="33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64" t="s">
        <v>0</v>
      </c>
      <c r="B2" s="265"/>
      <c r="C2" s="36">
        <v>8</v>
      </c>
      <c r="D2" t="s">
        <v>0</v>
      </c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66" t="s">
        <v>1</v>
      </c>
      <c r="B3" s="267"/>
      <c r="C3" s="37" t="s">
        <v>4</v>
      </c>
      <c r="D3" s="268" t="s">
        <v>11</v>
      </c>
      <c r="E3" s="269"/>
      <c r="F3" s="1"/>
      <c r="G3" s="16"/>
      <c r="H3" s="260" t="s">
        <v>48</v>
      </c>
      <c r="I3" s="261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66" t="s">
        <v>3</v>
      </c>
      <c r="B4" s="267"/>
      <c r="C4" s="38"/>
      <c r="D4" s="268" t="s">
        <v>11</v>
      </c>
      <c r="E4" s="269"/>
      <c r="F4" s="1"/>
      <c r="G4" s="1"/>
      <c r="J4" s="170" t="s">
        <v>126</v>
      </c>
      <c r="K4" s="170"/>
      <c r="L4" s="170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66" t="s">
        <v>53</v>
      </c>
      <c r="B5" s="267"/>
      <c r="C5" s="270"/>
      <c r="D5" s="271"/>
      <c r="E5" s="274" t="s">
        <v>54</v>
      </c>
      <c r="F5" s="275"/>
      <c r="J5" s="245"/>
      <c r="K5" s="246"/>
      <c r="L5" s="247" t="s">
        <v>127</v>
      </c>
      <c r="M5" s="248"/>
      <c r="N5" s="249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66" t="s">
        <v>12</v>
      </c>
      <c r="B6" s="267"/>
      <c r="C6" s="270"/>
      <c r="D6" s="271"/>
      <c r="E6" s="17" t="s">
        <v>17</v>
      </c>
      <c r="F6" s="250" t="s">
        <v>65</v>
      </c>
      <c r="G6" s="251"/>
      <c r="H6" s="252"/>
      <c r="J6" s="40" t="s">
        <v>105</v>
      </c>
      <c r="K6" s="169" t="s">
        <v>106</v>
      </c>
      <c r="L6" s="189" t="s">
        <v>107</v>
      </c>
      <c r="M6" s="190" t="s">
        <v>108</v>
      </c>
      <c r="N6" s="201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66" t="s">
        <v>18</v>
      </c>
      <c r="B7" s="267"/>
      <c r="C7" s="270"/>
      <c r="D7" s="271"/>
      <c r="E7" s="253" t="s">
        <v>64</v>
      </c>
      <c r="F7" s="254"/>
      <c r="G7" s="254"/>
      <c r="H7" s="255"/>
      <c r="J7" s="191"/>
      <c r="K7" s="192"/>
      <c r="L7" s="193"/>
      <c r="M7" s="193"/>
      <c r="N7" s="202"/>
      <c r="HG7" t="s">
        <v>10</v>
      </c>
      <c r="HH7" s="3" t="s">
        <v>30</v>
      </c>
    </row>
    <row r="8" spans="1:216" ht="21" customHeight="1" thickTop="1" thickBot="1" x14ac:dyDescent="0.2">
      <c r="A8" s="266" t="s">
        <v>19</v>
      </c>
      <c r="B8" s="267"/>
      <c r="C8" s="270"/>
      <c r="D8" s="271"/>
      <c r="E8" s="253" t="s">
        <v>64</v>
      </c>
      <c r="F8" s="254"/>
      <c r="G8" s="254"/>
      <c r="H8" s="255"/>
      <c r="J8" s="194"/>
      <c r="K8" s="195"/>
      <c r="L8" s="196"/>
      <c r="M8" s="196"/>
      <c r="N8" s="203"/>
      <c r="HH8" s="3"/>
    </row>
    <row r="9" spans="1:216" ht="21" customHeight="1" thickTop="1" thickBot="1" x14ac:dyDescent="0.2">
      <c r="A9" s="266" t="s">
        <v>14</v>
      </c>
      <c r="B9" s="267"/>
      <c r="C9" s="278"/>
      <c r="D9" s="279"/>
      <c r="E9" s="250" t="s">
        <v>57</v>
      </c>
      <c r="F9" s="251"/>
      <c r="G9" s="251"/>
      <c r="H9" s="252"/>
      <c r="J9" s="194"/>
      <c r="K9" s="195"/>
      <c r="L9" s="196"/>
      <c r="M9" s="196"/>
      <c r="N9" s="203"/>
    </row>
    <row r="10" spans="1:216" ht="21" customHeight="1" thickTop="1" thickBot="1" x14ac:dyDescent="0.2">
      <c r="A10" s="266" t="s">
        <v>13</v>
      </c>
      <c r="B10" s="267"/>
      <c r="C10" s="240"/>
      <c r="D10" s="241"/>
      <c r="E10" s="242"/>
      <c r="F10" s="242"/>
      <c r="G10" s="242"/>
      <c r="H10" s="243"/>
      <c r="J10" s="197"/>
      <c r="K10" s="198"/>
      <c r="L10" s="199"/>
      <c r="M10" s="199"/>
      <c r="N10" s="204"/>
    </row>
    <row r="11" spans="1:216" ht="21" customHeight="1" thickTop="1" x14ac:dyDescent="0.15">
      <c r="A11" s="266" t="s">
        <v>15</v>
      </c>
      <c r="B11" s="267"/>
      <c r="C11" s="280"/>
      <c r="D11" s="281"/>
      <c r="E11" s="282" t="s">
        <v>56</v>
      </c>
      <c r="F11" s="283"/>
      <c r="G11" s="283"/>
      <c r="H11" s="284"/>
    </row>
    <row r="12" spans="1:216" ht="21" customHeight="1" thickBot="1" x14ac:dyDescent="0.2">
      <c r="A12" s="266" t="s">
        <v>16</v>
      </c>
      <c r="B12" s="267"/>
      <c r="C12" s="270"/>
      <c r="D12" s="273"/>
      <c r="E12" s="285"/>
      <c r="F12" s="286"/>
      <c r="G12" s="286"/>
      <c r="H12" s="287"/>
    </row>
    <row r="13" spans="1:216" ht="21" customHeight="1" thickTop="1" x14ac:dyDescent="0.15">
      <c r="A13" s="14"/>
      <c r="B13" s="14"/>
      <c r="C13" s="15"/>
      <c r="D13" s="15"/>
      <c r="E13" s="11"/>
      <c r="F13" s="11"/>
      <c r="G13" s="11"/>
      <c r="H13" s="11"/>
    </row>
    <row r="14" spans="1:216" ht="21" customHeight="1" x14ac:dyDescent="0.15">
      <c r="A14" s="266" t="s">
        <v>43</v>
      </c>
      <c r="B14" s="267"/>
      <c r="C14" s="21"/>
      <c r="D14" s="269" t="s">
        <v>11</v>
      </c>
      <c r="E14" s="269"/>
    </row>
    <row r="16" spans="1:216" ht="23.25" customHeight="1" x14ac:dyDescent="0.15">
      <c r="E16" s="244" t="s">
        <v>47</v>
      </c>
      <c r="F16" s="244"/>
      <c r="G16" s="200" t="s">
        <v>31</v>
      </c>
      <c r="H16" s="276" t="s">
        <v>32</v>
      </c>
      <c r="I16" s="276"/>
      <c r="J16" s="277"/>
      <c r="K16" s="1"/>
      <c r="L16" s="1"/>
    </row>
    <row r="17" spans="1:12" ht="27" x14ac:dyDescent="0.15">
      <c r="A17" s="272" t="s">
        <v>63</v>
      </c>
      <c r="B17" s="272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R7年度
選手権成績</v>
      </c>
      <c r="J17" s="4" t="str">
        <f>"R"&amp;$C$2-1&amp;"年度
ｲﾝﾄﾞｱ成績"</f>
        <v>R7年度
ｲﾝﾄﾞｱ成績</v>
      </c>
    </row>
    <row r="18" spans="1:12" ht="17.25" x14ac:dyDescent="0.15">
      <c r="A18" s="272">
        <v>1</v>
      </c>
      <c r="B18" s="34" t="s">
        <v>61</v>
      </c>
      <c r="C18" s="22"/>
      <c r="D18" s="22"/>
      <c r="E18" s="22"/>
      <c r="F18" s="22"/>
      <c r="G18" s="23"/>
      <c r="H18" s="24"/>
      <c r="I18" s="31"/>
      <c r="J18" s="31"/>
      <c r="K18" s="12" t="s">
        <v>33</v>
      </c>
      <c r="L18" s="1"/>
    </row>
    <row r="19" spans="1:12" ht="17.25" x14ac:dyDescent="0.15">
      <c r="A19" s="272"/>
      <c r="B19" s="35" t="s">
        <v>62</v>
      </c>
      <c r="C19" s="25"/>
      <c r="D19" s="25"/>
      <c r="E19" s="25"/>
      <c r="F19" s="25"/>
      <c r="G19" s="26"/>
      <c r="H19" s="27"/>
      <c r="I19" s="32"/>
      <c r="J19" s="32"/>
    </row>
    <row r="20" spans="1:12" ht="17.25" x14ac:dyDescent="0.15">
      <c r="A20" s="272">
        <v>2</v>
      </c>
      <c r="B20" s="34" t="s">
        <v>61</v>
      </c>
      <c r="C20" s="22"/>
      <c r="D20" s="22"/>
      <c r="E20" s="22"/>
      <c r="F20" s="22"/>
      <c r="G20" s="23"/>
      <c r="H20" s="24"/>
      <c r="I20" s="31"/>
      <c r="J20" s="31"/>
    </row>
    <row r="21" spans="1:12" ht="17.25" x14ac:dyDescent="0.15">
      <c r="A21" s="272"/>
      <c r="B21" s="35" t="s">
        <v>62</v>
      </c>
      <c r="C21" s="25"/>
      <c r="D21" s="25"/>
      <c r="E21" s="25"/>
      <c r="F21" s="25"/>
      <c r="G21" s="26"/>
      <c r="H21" s="27"/>
      <c r="I21" s="32"/>
      <c r="J21" s="32"/>
    </row>
    <row r="22" spans="1:12" ht="17.25" x14ac:dyDescent="0.15">
      <c r="A22" s="272">
        <v>3</v>
      </c>
      <c r="B22" s="34" t="s">
        <v>61</v>
      </c>
      <c r="C22" s="22"/>
      <c r="D22" s="22"/>
      <c r="E22" s="22"/>
      <c r="F22" s="22"/>
      <c r="G22" s="23"/>
      <c r="H22" s="24"/>
      <c r="I22" s="31"/>
      <c r="J22" s="31"/>
    </row>
    <row r="23" spans="1:12" ht="17.25" x14ac:dyDescent="0.15">
      <c r="A23" s="272"/>
      <c r="B23" s="35" t="s">
        <v>62</v>
      </c>
      <c r="C23" s="25"/>
      <c r="D23" s="25"/>
      <c r="E23" s="25"/>
      <c r="F23" s="25"/>
      <c r="G23" s="26"/>
      <c r="H23" s="27"/>
      <c r="I23" s="32"/>
      <c r="J23" s="32"/>
    </row>
    <row r="24" spans="1:12" ht="17.25" x14ac:dyDescent="0.15">
      <c r="A24" s="272">
        <v>4</v>
      </c>
      <c r="B24" s="34" t="s">
        <v>61</v>
      </c>
      <c r="C24" s="22"/>
      <c r="D24" s="22"/>
      <c r="E24" s="22"/>
      <c r="F24" s="22"/>
      <c r="G24" s="23"/>
      <c r="H24" s="24"/>
      <c r="I24" s="31"/>
      <c r="J24" s="31"/>
    </row>
    <row r="25" spans="1:12" ht="17.25" x14ac:dyDescent="0.15">
      <c r="A25" s="272"/>
      <c r="B25" s="35" t="s">
        <v>62</v>
      </c>
      <c r="C25" s="25"/>
      <c r="D25" s="25"/>
      <c r="E25" s="25"/>
      <c r="F25" s="25"/>
      <c r="G25" s="26"/>
      <c r="H25" s="27"/>
      <c r="I25" s="32"/>
      <c r="J25" s="32"/>
    </row>
    <row r="26" spans="1:12" ht="17.25" x14ac:dyDescent="0.15">
      <c r="A26" s="272">
        <v>5</v>
      </c>
      <c r="B26" s="34" t="s">
        <v>61</v>
      </c>
      <c r="C26" s="22"/>
      <c r="D26" s="22"/>
      <c r="E26" s="22"/>
      <c r="F26" s="22"/>
      <c r="G26" s="23"/>
      <c r="H26" s="24"/>
      <c r="I26" s="31"/>
      <c r="J26" s="31"/>
    </row>
    <row r="27" spans="1:12" ht="17.25" x14ac:dyDescent="0.15">
      <c r="A27" s="272"/>
      <c r="B27" s="35" t="s">
        <v>62</v>
      </c>
      <c r="C27" s="25"/>
      <c r="D27" s="25"/>
      <c r="E27" s="25"/>
      <c r="F27" s="25"/>
      <c r="G27" s="26"/>
      <c r="H27" s="27"/>
      <c r="I27" s="32"/>
      <c r="J27" s="32"/>
    </row>
    <row r="28" spans="1:12" ht="17.25" x14ac:dyDescent="0.15">
      <c r="A28" s="272">
        <v>6</v>
      </c>
      <c r="B28" s="34" t="s">
        <v>61</v>
      </c>
      <c r="C28" s="22"/>
      <c r="D28" s="22"/>
      <c r="E28" s="22"/>
      <c r="F28" s="22"/>
      <c r="G28" s="23"/>
      <c r="H28" s="24"/>
      <c r="I28" s="31"/>
      <c r="J28" s="31"/>
    </row>
    <row r="29" spans="1:12" ht="17.25" x14ac:dyDescent="0.15">
      <c r="A29" s="272"/>
      <c r="B29" s="35" t="s">
        <v>62</v>
      </c>
      <c r="C29" s="25"/>
      <c r="D29" s="25"/>
      <c r="E29" s="25"/>
      <c r="F29" s="25"/>
      <c r="G29" s="26"/>
      <c r="H29" s="27"/>
      <c r="I29" s="32"/>
      <c r="J29" s="32"/>
    </row>
    <row r="30" spans="1:12" ht="17.25" x14ac:dyDescent="0.15">
      <c r="A30" s="272">
        <v>7</v>
      </c>
      <c r="B30" s="34" t="s">
        <v>61</v>
      </c>
      <c r="C30" s="22"/>
      <c r="D30" s="22"/>
      <c r="E30" s="22"/>
      <c r="F30" s="22"/>
      <c r="G30" s="23"/>
      <c r="H30" s="24"/>
      <c r="I30" s="31"/>
      <c r="J30" s="31"/>
    </row>
    <row r="31" spans="1:12" ht="17.25" x14ac:dyDescent="0.15">
      <c r="A31" s="272"/>
      <c r="B31" s="35" t="s">
        <v>62</v>
      </c>
      <c r="C31" s="25"/>
      <c r="D31" s="25"/>
      <c r="E31" s="25"/>
      <c r="F31" s="25"/>
      <c r="G31" s="26"/>
      <c r="H31" s="27"/>
      <c r="I31" s="32"/>
      <c r="J31" s="32"/>
    </row>
    <row r="32" spans="1:12" ht="17.25" x14ac:dyDescent="0.15">
      <c r="A32" s="272">
        <v>8</v>
      </c>
      <c r="B32" s="34" t="s">
        <v>61</v>
      </c>
      <c r="C32" s="22"/>
      <c r="D32" s="22"/>
      <c r="E32" s="22"/>
      <c r="F32" s="22"/>
      <c r="G32" s="23"/>
      <c r="H32" s="24"/>
      <c r="I32" s="31"/>
      <c r="J32" s="31"/>
    </row>
    <row r="33" spans="1:10" ht="17.25" x14ac:dyDescent="0.15">
      <c r="A33" s="272"/>
      <c r="B33" s="35" t="s">
        <v>62</v>
      </c>
      <c r="C33" s="25"/>
      <c r="D33" s="25"/>
      <c r="E33" s="25"/>
      <c r="F33" s="25"/>
      <c r="G33" s="26"/>
      <c r="H33" s="27"/>
      <c r="I33" s="32"/>
      <c r="J33" s="32"/>
    </row>
    <row r="34" spans="1:10" ht="17.25" x14ac:dyDescent="0.15">
      <c r="A34" s="272">
        <v>9</v>
      </c>
      <c r="B34" s="34" t="s">
        <v>61</v>
      </c>
      <c r="C34" s="22"/>
      <c r="D34" s="22"/>
      <c r="E34" s="22"/>
      <c r="F34" s="22"/>
      <c r="G34" s="23"/>
      <c r="H34" s="24"/>
      <c r="I34" s="31"/>
      <c r="J34" s="31"/>
    </row>
    <row r="35" spans="1:10" ht="17.25" x14ac:dyDescent="0.15">
      <c r="A35" s="272"/>
      <c r="B35" s="35" t="s">
        <v>62</v>
      </c>
      <c r="C35" s="25"/>
      <c r="D35" s="25"/>
      <c r="E35" s="25"/>
      <c r="F35" s="25"/>
      <c r="G35" s="26"/>
      <c r="H35" s="27"/>
      <c r="I35" s="32"/>
      <c r="J35" s="32"/>
    </row>
    <row r="36" spans="1:10" ht="17.25" x14ac:dyDescent="0.15">
      <c r="A36" s="272">
        <v>10</v>
      </c>
      <c r="B36" s="34" t="s">
        <v>61</v>
      </c>
      <c r="C36" s="22"/>
      <c r="D36" s="22"/>
      <c r="E36" s="22"/>
      <c r="F36" s="22"/>
      <c r="G36" s="23"/>
      <c r="H36" s="24"/>
      <c r="I36" s="31"/>
      <c r="J36" s="31"/>
    </row>
    <row r="37" spans="1:10" ht="17.25" x14ac:dyDescent="0.15">
      <c r="A37" s="272"/>
      <c r="B37" s="35" t="s">
        <v>62</v>
      </c>
      <c r="C37" s="25"/>
      <c r="D37" s="25"/>
      <c r="E37" s="25"/>
      <c r="F37" s="25"/>
      <c r="G37" s="26"/>
      <c r="H37" s="27"/>
      <c r="I37" s="32"/>
      <c r="J37" s="32"/>
    </row>
    <row r="38" spans="1:10" ht="17.25" x14ac:dyDescent="0.15">
      <c r="A38" s="272">
        <v>11</v>
      </c>
      <c r="B38" s="34" t="s">
        <v>61</v>
      </c>
      <c r="C38" s="22"/>
      <c r="D38" s="22"/>
      <c r="E38" s="22"/>
      <c r="F38" s="22"/>
      <c r="G38" s="23"/>
      <c r="H38" s="24"/>
      <c r="I38" s="31"/>
      <c r="J38" s="31"/>
    </row>
    <row r="39" spans="1:10" ht="17.25" x14ac:dyDescent="0.15">
      <c r="A39" s="272"/>
      <c r="B39" s="35" t="s">
        <v>62</v>
      </c>
      <c r="C39" s="25"/>
      <c r="D39" s="25"/>
      <c r="E39" s="25"/>
      <c r="F39" s="25"/>
      <c r="G39" s="26"/>
      <c r="H39" s="27"/>
      <c r="I39" s="32"/>
      <c r="J39" s="32"/>
    </row>
    <row r="40" spans="1:10" ht="17.25" x14ac:dyDescent="0.15">
      <c r="A40" s="272">
        <v>12</v>
      </c>
      <c r="B40" s="34" t="s">
        <v>61</v>
      </c>
      <c r="C40" s="22"/>
      <c r="D40" s="22"/>
      <c r="E40" s="22"/>
      <c r="F40" s="22"/>
      <c r="G40" s="23"/>
      <c r="H40" s="24"/>
      <c r="I40" s="31"/>
      <c r="J40" s="31"/>
    </row>
    <row r="41" spans="1:10" ht="17.25" x14ac:dyDescent="0.15">
      <c r="A41" s="272"/>
      <c r="B41" s="35" t="s">
        <v>62</v>
      </c>
      <c r="C41" s="28"/>
      <c r="D41" s="28"/>
      <c r="E41" s="28"/>
      <c r="F41" s="28"/>
      <c r="G41" s="29"/>
      <c r="H41" s="30"/>
      <c r="I41" s="32"/>
      <c r="J41" s="32"/>
    </row>
    <row r="42" spans="1:10" ht="17.25" x14ac:dyDescent="0.15">
      <c r="A42" s="272">
        <v>13</v>
      </c>
      <c r="B42" s="34" t="s">
        <v>61</v>
      </c>
      <c r="C42" s="22"/>
      <c r="D42" s="22"/>
      <c r="E42" s="22"/>
      <c r="F42" s="22"/>
      <c r="G42" s="23"/>
      <c r="H42" s="24"/>
      <c r="I42" s="31"/>
      <c r="J42" s="31"/>
    </row>
    <row r="43" spans="1:10" ht="17.25" x14ac:dyDescent="0.15">
      <c r="A43" s="272"/>
      <c r="B43" s="35" t="s">
        <v>62</v>
      </c>
      <c r="C43" s="28"/>
      <c r="D43" s="28"/>
      <c r="E43" s="28"/>
      <c r="F43" s="28"/>
      <c r="G43" s="29"/>
      <c r="H43" s="30"/>
      <c r="I43" s="32"/>
      <c r="J43" s="32"/>
    </row>
    <row r="44" spans="1:10" ht="17.25" x14ac:dyDescent="0.15">
      <c r="A44" s="272">
        <v>14</v>
      </c>
      <c r="B44" s="34" t="s">
        <v>61</v>
      </c>
      <c r="C44" s="22"/>
      <c r="D44" s="22"/>
      <c r="E44" s="22"/>
      <c r="F44" s="22"/>
      <c r="G44" s="23"/>
      <c r="H44" s="24"/>
      <c r="I44" s="31"/>
      <c r="J44" s="31"/>
    </row>
    <row r="45" spans="1:10" ht="17.25" x14ac:dyDescent="0.15">
      <c r="A45" s="272"/>
      <c r="B45" s="35" t="s">
        <v>62</v>
      </c>
      <c r="C45" s="28"/>
      <c r="D45" s="28"/>
      <c r="E45" s="28"/>
      <c r="F45" s="28"/>
      <c r="G45" s="29"/>
      <c r="H45" s="30"/>
      <c r="I45" s="32"/>
      <c r="J45" s="32"/>
    </row>
    <row r="46" spans="1:10" ht="17.25" x14ac:dyDescent="0.15">
      <c r="A46" s="272">
        <v>15</v>
      </c>
      <c r="B46" s="34" t="s">
        <v>61</v>
      </c>
      <c r="C46" s="22"/>
      <c r="D46" s="22"/>
      <c r="E46" s="22"/>
      <c r="F46" s="22"/>
      <c r="G46" s="23"/>
      <c r="H46" s="24"/>
      <c r="I46" s="31"/>
      <c r="J46" s="31"/>
    </row>
    <row r="47" spans="1:10" ht="17.25" x14ac:dyDescent="0.15">
      <c r="A47" s="272"/>
      <c r="B47" s="35" t="s">
        <v>62</v>
      </c>
      <c r="C47" s="28"/>
      <c r="D47" s="28"/>
      <c r="E47" s="28"/>
      <c r="F47" s="28"/>
      <c r="G47" s="29"/>
      <c r="H47" s="30"/>
      <c r="I47" s="32"/>
      <c r="J47" s="32"/>
    </row>
    <row r="48" spans="1:10" ht="17.25" x14ac:dyDescent="0.15">
      <c r="A48" s="272">
        <v>16</v>
      </c>
      <c r="B48" s="34" t="s">
        <v>61</v>
      </c>
      <c r="C48" s="22"/>
      <c r="D48" s="22"/>
      <c r="E48" s="22"/>
      <c r="F48" s="22"/>
      <c r="G48" s="23"/>
      <c r="H48" s="24"/>
      <c r="I48" s="31"/>
      <c r="J48" s="31"/>
    </row>
    <row r="49" spans="1:10" ht="17.25" x14ac:dyDescent="0.15">
      <c r="A49" s="272"/>
      <c r="B49" s="35" t="s">
        <v>62</v>
      </c>
      <c r="C49" s="28"/>
      <c r="D49" s="28"/>
      <c r="E49" s="28"/>
      <c r="F49" s="28"/>
      <c r="G49" s="29"/>
      <c r="H49" s="30"/>
      <c r="I49" s="39"/>
      <c r="J49" s="39"/>
    </row>
  </sheetData>
  <mergeCells count="54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A18:A19"/>
    <mergeCell ref="C12:D12"/>
    <mergeCell ref="E5:F5"/>
    <mergeCell ref="A17:B17"/>
    <mergeCell ref="H16:J16"/>
    <mergeCell ref="A12:B12"/>
    <mergeCell ref="C9:D9"/>
    <mergeCell ref="A10:B10"/>
    <mergeCell ref="A9:B9"/>
    <mergeCell ref="A11:B11"/>
    <mergeCell ref="C11:D11"/>
    <mergeCell ref="C7:D7"/>
    <mergeCell ref="C8:D8"/>
    <mergeCell ref="A14:B14"/>
    <mergeCell ref="E11:H12"/>
    <mergeCell ref="D14:E14"/>
    <mergeCell ref="C1:J1"/>
    <mergeCell ref="A1:B1"/>
    <mergeCell ref="H3:I3"/>
    <mergeCell ref="E9:H9"/>
    <mergeCell ref="K1:L1"/>
    <mergeCell ref="A2:B2"/>
    <mergeCell ref="A8:B8"/>
    <mergeCell ref="A7:B7"/>
    <mergeCell ref="A6:B6"/>
    <mergeCell ref="A5:B5"/>
    <mergeCell ref="D3:E3"/>
    <mergeCell ref="D4:E4"/>
    <mergeCell ref="A4:B4"/>
    <mergeCell ref="A3:B3"/>
    <mergeCell ref="C5:D5"/>
    <mergeCell ref="C6:D6"/>
    <mergeCell ref="C10:H10"/>
    <mergeCell ref="E16:F16"/>
    <mergeCell ref="J5:K5"/>
    <mergeCell ref="L5:N5"/>
    <mergeCell ref="F6:H6"/>
    <mergeCell ref="E7:H7"/>
    <mergeCell ref="E8:H8"/>
  </mergeCells>
  <phoneticPr fontId="3"/>
  <dataValidations xWindow="308" yWindow="232" count="10">
    <dataValidation imeMode="off" allowBlank="1" showInputMessage="1" showErrorMessage="1" sqref="H18:H49 C13" xr:uid="{9677E52E-9E08-4FAF-B5B6-55EA592840D9}"/>
    <dataValidation type="list" allowBlank="1" showInputMessage="1" showErrorMessage="1" sqref="C3" xr:uid="{A016D3A4-ABB0-4D57-BD9E-AD331684E1D5}">
      <formula1>$HF$2:$HF$3</formula1>
    </dataValidation>
    <dataValidation type="list" allowBlank="1" showInputMessage="1" showErrorMessage="1" sqref="C4" xr:uid="{0C233AF0-B9BD-47AC-B367-841D952BE506}">
      <formula1>$HG$2:$HG$7</formula1>
    </dataValidation>
    <dataValidation type="list" imeMode="off" allowBlank="1" showInputMessage="1" showErrorMessage="1" sqref="C14" xr:uid="{3B086AEF-8FE6-45E0-ADD6-8877D5F629E3}">
      <formula1>$HE$2:$HE$6</formula1>
    </dataValidation>
    <dataValidation imeMode="halfKatakana" allowBlank="1" showInputMessage="1" showErrorMessage="1" sqref="E18:F49 C5:D5" xr:uid="{2FACCE63-8550-4EF3-A036-632B3512F87C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68400A4F-A35F-4479-A28D-1E6BE8007172}"/>
    <dataValidation imeMode="hiragana" allowBlank="1" showInputMessage="1" showErrorMessage="1" sqref="C7:D8 C10:H10" xr:uid="{F1B228D3-4343-457F-B8FE-E56A269A1B2C}"/>
    <dataValidation imeMode="halfAlpha" allowBlank="1" showInputMessage="1" showErrorMessage="1" sqref="C9:D9 C11:D12" xr:uid="{ECFDB1B6-886F-4F3F-8015-F01C0284880C}"/>
    <dataValidation type="list" allowBlank="1" showInputMessage="1" showErrorMessage="1" sqref="I18:J49" xr:uid="{E6CA8A35-18B9-4529-BFAF-85C2CD2F7377}">
      <formula1>$HH$2:$HH$8</formula1>
    </dataValidation>
    <dataValidation type="list" allowBlank="1" showInputMessage="1" showErrorMessage="1" sqref="L7:N10" xr:uid="{EA2A12A9-6744-4B50-9984-A1DF87D25175}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580-9FDF-4A16-9ECA-E53C89987090}">
  <sheetPr>
    <tabColor theme="0"/>
    <pageSetUpPr fitToPage="1"/>
  </sheetPr>
  <dimension ref="A1:K47"/>
  <sheetViews>
    <sheetView workbookViewId="0">
      <selection activeCell="M3" sqref="M3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8" t="str">
        <f>"令和"&amp;入力用!C2&amp;"年度　近畿高等学校ソフトテニス選手権大会"</f>
        <v>令和8年度　近畿高等学校ソフトテニス選手権大会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1" ht="24.75" customHeight="1" x14ac:dyDescent="0.15">
      <c r="A2" s="327" t="s">
        <v>39</v>
      </c>
      <c r="B2" s="327"/>
      <c r="C2" s="327"/>
      <c r="D2" s="327"/>
      <c r="E2" s="327"/>
      <c r="F2" s="327"/>
      <c r="G2" s="327"/>
      <c r="H2" s="327"/>
      <c r="I2" s="327"/>
      <c r="J2" s="327"/>
      <c r="K2" s="13" t="str">
        <f>入力用!C3</f>
        <v>女子</v>
      </c>
    </row>
    <row r="3" spans="1:11" ht="21.75" customHeight="1" x14ac:dyDescent="0.15">
      <c r="A3" s="301">
        <f>入力用!C4</f>
        <v>0</v>
      </c>
      <c r="B3" s="302"/>
      <c r="C3" s="302"/>
      <c r="D3" s="303"/>
      <c r="E3" s="320" t="s">
        <v>49</v>
      </c>
      <c r="F3" s="315"/>
      <c r="G3" s="309">
        <f>入力用!C5</f>
        <v>0</v>
      </c>
      <c r="H3" s="310"/>
      <c r="I3" s="18"/>
      <c r="J3" s="331" t="s">
        <v>50</v>
      </c>
      <c r="K3" s="19">
        <f>入力用!C11</f>
        <v>0</v>
      </c>
    </row>
    <row r="4" spans="1:11" ht="21.75" customHeight="1" x14ac:dyDescent="0.15">
      <c r="A4" s="304"/>
      <c r="B4" s="305"/>
      <c r="C4" s="305"/>
      <c r="D4" s="306"/>
      <c r="E4" s="336" t="s">
        <v>40</v>
      </c>
      <c r="F4" s="337"/>
      <c r="G4" s="311">
        <f>入力用!C6</f>
        <v>0</v>
      </c>
      <c r="H4" s="312"/>
      <c r="I4" s="6" t="s">
        <v>17</v>
      </c>
      <c r="J4" s="290"/>
      <c r="K4" s="20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30">
        <f>入力用!C9</f>
        <v>0</v>
      </c>
      <c r="D5" s="307"/>
      <c r="E5" s="307">
        <f>入力用!C10</f>
        <v>0</v>
      </c>
      <c r="F5" s="307"/>
      <c r="G5" s="307"/>
      <c r="H5" s="307"/>
      <c r="I5" s="307"/>
      <c r="J5" s="307"/>
      <c r="K5" s="308"/>
    </row>
    <row r="6" spans="1:11" ht="9.75" customHeight="1" x14ac:dyDescent="0.15"/>
    <row r="7" spans="1:11" ht="18.75" customHeight="1" x14ac:dyDescent="0.15">
      <c r="G7" s="9" t="s">
        <v>36</v>
      </c>
      <c r="H7" s="332" t="str">
        <f>入力用!C7&amp;"　　　印  "</f>
        <v xml:space="preserve">　　　印  </v>
      </c>
      <c r="I7" s="332"/>
      <c r="J7" s="332"/>
      <c r="K7" s="332"/>
    </row>
    <row r="8" spans="1:11" ht="15.75" customHeight="1" x14ac:dyDescent="0.15"/>
    <row r="9" spans="1:11" ht="18.75" customHeight="1" x14ac:dyDescent="0.15">
      <c r="G9" s="9" t="s">
        <v>37</v>
      </c>
      <c r="H9" s="332" t="str">
        <f>入力用!C8&amp;"　　　印  "</f>
        <v xml:space="preserve">　　　印  </v>
      </c>
      <c r="I9" s="332"/>
      <c r="J9" s="332"/>
      <c r="K9" s="332"/>
    </row>
    <row r="10" spans="1:11" ht="9.75" customHeight="1" x14ac:dyDescent="0.15"/>
    <row r="11" spans="1:11" ht="21" customHeight="1" x14ac:dyDescent="0.15">
      <c r="A11" s="10"/>
      <c r="B11" s="333" t="s">
        <v>34</v>
      </c>
      <c r="C11" s="334"/>
      <c r="D11" s="334"/>
      <c r="E11" s="335"/>
      <c r="F11" s="7" t="s">
        <v>38</v>
      </c>
      <c r="G11" s="7" t="s">
        <v>35</v>
      </c>
      <c r="H11" s="329" t="s">
        <v>133</v>
      </c>
      <c r="I11" s="329"/>
      <c r="J11" s="329"/>
      <c r="K11" s="329"/>
    </row>
    <row r="12" spans="1:11" ht="18" customHeight="1" x14ac:dyDescent="0.15">
      <c r="A12" s="317">
        <v>1</v>
      </c>
      <c r="B12" s="320" t="s">
        <v>52</v>
      </c>
      <c r="C12" s="321"/>
      <c r="D12" s="315" t="str">
        <f>入力用!E18&amp;"　"&amp;入力用!F18</f>
        <v>　</v>
      </c>
      <c r="E12" s="316"/>
      <c r="F12" s="325" t="str">
        <f>入力用!G18&amp;" 年"</f>
        <v xml:space="preserve"> 年</v>
      </c>
      <c r="G12" s="313" t="str">
        <f>IF(入力用!H18="","",入力用!H18)</f>
        <v/>
      </c>
      <c r="H12" s="288" t="str">
        <f>"令和"&amp;入力用!$C$2-1&amp;"年度選手権"</f>
        <v>令和7年度選手権</v>
      </c>
      <c r="I12" s="289"/>
      <c r="J12" s="289"/>
      <c r="K12" s="235" t="str">
        <f>"[ "&amp;入力用!I18&amp;" ]"</f>
        <v>[  ]</v>
      </c>
    </row>
    <row r="13" spans="1:11" ht="18" customHeight="1" x14ac:dyDescent="0.15">
      <c r="A13" s="318"/>
      <c r="B13" s="322" t="str">
        <f>入力用!C18&amp;"　"&amp;入力用!D18</f>
        <v>　</v>
      </c>
      <c r="C13" s="323"/>
      <c r="D13" s="323"/>
      <c r="E13" s="324"/>
      <c r="F13" s="326"/>
      <c r="G13" s="314"/>
      <c r="H13" s="290" t="str">
        <f>"令和"&amp;入力用!$C$2-1&amp;"年度インドア"</f>
        <v>令和7年度インドア</v>
      </c>
      <c r="I13" s="291"/>
      <c r="J13" s="291"/>
      <c r="K13" s="236" t="str">
        <f>"[ "&amp;入力用!J18&amp;" ]"</f>
        <v>[  ]</v>
      </c>
    </row>
    <row r="14" spans="1:11" ht="18" customHeight="1" x14ac:dyDescent="0.15">
      <c r="A14" s="318"/>
      <c r="B14" s="320" t="s">
        <v>52</v>
      </c>
      <c r="C14" s="321"/>
      <c r="D14" s="315" t="str">
        <f>入力用!E19&amp;"　"&amp;入力用!F19</f>
        <v>　</v>
      </c>
      <c r="E14" s="316"/>
      <c r="F14" s="325" t="str">
        <f>入力用!G19&amp;" 年"</f>
        <v xml:space="preserve"> 年</v>
      </c>
      <c r="G14" s="313" t="str">
        <f>IF(入力用!H19="","",入力用!H19)</f>
        <v/>
      </c>
      <c r="H14" s="288" t="str">
        <f>"令和"&amp;入力用!$C$2-1&amp;"年度選手権"</f>
        <v>令和7年度選手権</v>
      </c>
      <c r="I14" s="289"/>
      <c r="J14" s="289"/>
      <c r="K14" s="235" t="str">
        <f>"[ "&amp;入力用!I19&amp;" ]"</f>
        <v>[  ]</v>
      </c>
    </row>
    <row r="15" spans="1:11" ht="18" customHeight="1" x14ac:dyDescent="0.15">
      <c r="A15" s="319"/>
      <c r="B15" s="322" t="str">
        <f>入力用!C19&amp;"　"&amp;入力用!D19</f>
        <v>　</v>
      </c>
      <c r="C15" s="323"/>
      <c r="D15" s="323"/>
      <c r="E15" s="324"/>
      <c r="F15" s="326"/>
      <c r="G15" s="314"/>
      <c r="H15" s="290" t="str">
        <f>"令和"&amp;入力用!$C$2-1&amp;"年度インドア"</f>
        <v>令和7年度インドア</v>
      </c>
      <c r="I15" s="291"/>
      <c r="J15" s="291"/>
      <c r="K15" s="236" t="str">
        <f>"[ "&amp;入力用!J19&amp;" ]"</f>
        <v>[  ]</v>
      </c>
    </row>
    <row r="16" spans="1:11" ht="18" customHeight="1" x14ac:dyDescent="0.15">
      <c r="A16" s="317">
        <v>2</v>
      </c>
      <c r="B16" s="320" t="s">
        <v>52</v>
      </c>
      <c r="C16" s="321"/>
      <c r="D16" s="315" t="str">
        <f>入力用!E20&amp;"　"&amp;入力用!F20</f>
        <v>　</v>
      </c>
      <c r="E16" s="316"/>
      <c r="F16" s="325" t="str">
        <f>入力用!G20&amp;" 年"</f>
        <v xml:space="preserve"> 年</v>
      </c>
      <c r="G16" s="313" t="str">
        <f>IF(入力用!H20="","",入力用!H20)</f>
        <v/>
      </c>
      <c r="H16" s="288" t="str">
        <f>"令和"&amp;入力用!$C$2-1&amp;"年度選手権"</f>
        <v>令和7年度選手権</v>
      </c>
      <c r="I16" s="289"/>
      <c r="J16" s="289"/>
      <c r="K16" s="235" t="str">
        <f>"[ "&amp;入力用!I20&amp;" ]"</f>
        <v>[  ]</v>
      </c>
    </row>
    <row r="17" spans="1:11" ht="18" customHeight="1" x14ac:dyDescent="0.15">
      <c r="A17" s="318"/>
      <c r="B17" s="322" t="str">
        <f>入力用!C20&amp;"　"&amp;入力用!D20</f>
        <v>　</v>
      </c>
      <c r="C17" s="323"/>
      <c r="D17" s="323"/>
      <c r="E17" s="324"/>
      <c r="F17" s="326"/>
      <c r="G17" s="314"/>
      <c r="H17" s="290" t="str">
        <f>"令和"&amp;入力用!$C$2-1&amp;"年度インドア"</f>
        <v>令和7年度インドア</v>
      </c>
      <c r="I17" s="291"/>
      <c r="J17" s="291"/>
      <c r="K17" s="236" t="str">
        <f>"[ "&amp;入力用!J20&amp;" ]"</f>
        <v>[  ]</v>
      </c>
    </row>
    <row r="18" spans="1:11" ht="18" customHeight="1" x14ac:dyDescent="0.15">
      <c r="A18" s="318"/>
      <c r="B18" s="320" t="s">
        <v>52</v>
      </c>
      <c r="C18" s="321"/>
      <c r="D18" s="315" t="str">
        <f>入力用!E21&amp;"　"&amp;入力用!F21</f>
        <v>　</v>
      </c>
      <c r="E18" s="316"/>
      <c r="F18" s="325" t="str">
        <f>入力用!G21&amp;" 年"</f>
        <v xml:space="preserve"> 年</v>
      </c>
      <c r="G18" s="313" t="str">
        <f>IF(入力用!H21="","",入力用!H21)</f>
        <v/>
      </c>
      <c r="H18" s="288" t="str">
        <f>"令和"&amp;入力用!$C$2-1&amp;"年度選手権"</f>
        <v>令和7年度選手権</v>
      </c>
      <c r="I18" s="289"/>
      <c r="J18" s="289"/>
      <c r="K18" s="235" t="str">
        <f>"[ "&amp;入力用!I21&amp;" ]"</f>
        <v>[  ]</v>
      </c>
    </row>
    <row r="19" spans="1:11" ht="18" customHeight="1" x14ac:dyDescent="0.15">
      <c r="A19" s="319"/>
      <c r="B19" s="322" t="str">
        <f>入力用!C21&amp;"　"&amp;入力用!D21</f>
        <v>　</v>
      </c>
      <c r="C19" s="323"/>
      <c r="D19" s="323"/>
      <c r="E19" s="324"/>
      <c r="F19" s="326"/>
      <c r="G19" s="314"/>
      <c r="H19" s="290" t="str">
        <f>"令和"&amp;入力用!$C$2-1&amp;"年度インドア"</f>
        <v>令和7年度インドア</v>
      </c>
      <c r="I19" s="291"/>
      <c r="J19" s="291"/>
      <c r="K19" s="236" t="str">
        <f>"[ "&amp;入力用!J21&amp;" ]"</f>
        <v>[  ]</v>
      </c>
    </row>
    <row r="20" spans="1:11" ht="18" customHeight="1" x14ac:dyDescent="0.15">
      <c r="A20" s="317">
        <v>3</v>
      </c>
      <c r="B20" s="320" t="s">
        <v>52</v>
      </c>
      <c r="C20" s="321"/>
      <c r="D20" s="315" t="str">
        <f>入力用!E22&amp;"　"&amp;入力用!F22</f>
        <v>　</v>
      </c>
      <c r="E20" s="316"/>
      <c r="F20" s="325" t="str">
        <f>入力用!G22&amp;" 年"</f>
        <v xml:space="preserve"> 年</v>
      </c>
      <c r="G20" s="313" t="str">
        <f>IF(入力用!H22="","",入力用!H22)</f>
        <v/>
      </c>
      <c r="H20" s="288" t="str">
        <f>"令和"&amp;入力用!$C$2-1&amp;"年度選手権"</f>
        <v>令和7年度選手権</v>
      </c>
      <c r="I20" s="289"/>
      <c r="J20" s="289"/>
      <c r="K20" s="235" t="str">
        <f>"[ "&amp;入力用!I22&amp;" ]"</f>
        <v>[  ]</v>
      </c>
    </row>
    <row r="21" spans="1:11" ht="18" customHeight="1" x14ac:dyDescent="0.15">
      <c r="A21" s="318"/>
      <c r="B21" s="322" t="str">
        <f>入力用!C22&amp;"　"&amp;入力用!D22</f>
        <v>　</v>
      </c>
      <c r="C21" s="323"/>
      <c r="D21" s="323"/>
      <c r="E21" s="324"/>
      <c r="F21" s="326"/>
      <c r="G21" s="314"/>
      <c r="H21" s="290" t="str">
        <f>"令和"&amp;入力用!$C$2-1&amp;"年度インドア"</f>
        <v>令和7年度インドア</v>
      </c>
      <c r="I21" s="291"/>
      <c r="J21" s="291"/>
      <c r="K21" s="236" t="str">
        <f>"[ "&amp;入力用!J22&amp;" ]"</f>
        <v>[  ]</v>
      </c>
    </row>
    <row r="22" spans="1:11" ht="18" customHeight="1" x14ac:dyDescent="0.15">
      <c r="A22" s="318"/>
      <c r="B22" s="320" t="s">
        <v>52</v>
      </c>
      <c r="C22" s="321"/>
      <c r="D22" s="315" t="str">
        <f>入力用!E23&amp;"　"&amp;入力用!F23</f>
        <v>　</v>
      </c>
      <c r="E22" s="316"/>
      <c r="F22" s="325" t="str">
        <f>入力用!G23&amp;" 年"</f>
        <v xml:space="preserve"> 年</v>
      </c>
      <c r="G22" s="313" t="str">
        <f>IF(入力用!H23="","",入力用!H23)</f>
        <v/>
      </c>
      <c r="H22" s="288" t="str">
        <f>"令和"&amp;入力用!$C$2-1&amp;"年度選手権"</f>
        <v>令和7年度選手権</v>
      </c>
      <c r="I22" s="289"/>
      <c r="J22" s="289"/>
      <c r="K22" s="235" t="str">
        <f>"[ "&amp;入力用!I23&amp;" ]"</f>
        <v>[  ]</v>
      </c>
    </row>
    <row r="23" spans="1:11" ht="18" customHeight="1" x14ac:dyDescent="0.15">
      <c r="A23" s="319"/>
      <c r="B23" s="322" t="str">
        <f>入力用!C23&amp;"　"&amp;入力用!D23</f>
        <v>　</v>
      </c>
      <c r="C23" s="323"/>
      <c r="D23" s="323"/>
      <c r="E23" s="324"/>
      <c r="F23" s="326"/>
      <c r="G23" s="314"/>
      <c r="H23" s="290" t="str">
        <f>"令和"&amp;入力用!$C$2-1&amp;"年度インドア"</f>
        <v>令和7年度インドア</v>
      </c>
      <c r="I23" s="291"/>
      <c r="J23" s="291"/>
      <c r="K23" s="236" t="str">
        <f>"[ "&amp;入力用!J23&amp;" ]"</f>
        <v>[  ]</v>
      </c>
    </row>
    <row r="24" spans="1:11" ht="18" customHeight="1" x14ac:dyDescent="0.15">
      <c r="A24" s="317">
        <v>4</v>
      </c>
      <c r="B24" s="320" t="s">
        <v>52</v>
      </c>
      <c r="C24" s="321"/>
      <c r="D24" s="315" t="str">
        <f>入力用!E24&amp;"　"&amp;入力用!F24</f>
        <v>　</v>
      </c>
      <c r="E24" s="316"/>
      <c r="F24" s="325" t="str">
        <f>入力用!G24&amp;" 年"</f>
        <v xml:space="preserve"> 年</v>
      </c>
      <c r="G24" s="313" t="str">
        <f>IF(入力用!H24="","",入力用!H24)</f>
        <v/>
      </c>
      <c r="H24" s="288" t="str">
        <f>"令和"&amp;入力用!$C$2-1&amp;"年度選手権"</f>
        <v>令和7年度選手権</v>
      </c>
      <c r="I24" s="289"/>
      <c r="J24" s="289"/>
      <c r="K24" s="235" t="str">
        <f>"[ "&amp;入力用!I24&amp;" ]"</f>
        <v>[  ]</v>
      </c>
    </row>
    <row r="25" spans="1:11" ht="18" customHeight="1" x14ac:dyDescent="0.15">
      <c r="A25" s="318"/>
      <c r="B25" s="322" t="str">
        <f>入力用!C24&amp;"　"&amp;入力用!D24</f>
        <v>　</v>
      </c>
      <c r="C25" s="323"/>
      <c r="D25" s="323"/>
      <c r="E25" s="324"/>
      <c r="F25" s="326"/>
      <c r="G25" s="314"/>
      <c r="H25" s="290" t="str">
        <f>"令和"&amp;入力用!$C$2-1&amp;"年度インドア"</f>
        <v>令和7年度インドア</v>
      </c>
      <c r="I25" s="291"/>
      <c r="J25" s="291"/>
      <c r="K25" s="236" t="str">
        <f>"[ "&amp;入力用!J24&amp;" ]"</f>
        <v>[  ]</v>
      </c>
    </row>
    <row r="26" spans="1:11" ht="18" customHeight="1" x14ac:dyDescent="0.15">
      <c r="A26" s="318"/>
      <c r="B26" s="320" t="s">
        <v>52</v>
      </c>
      <c r="C26" s="321"/>
      <c r="D26" s="315" t="str">
        <f>入力用!E25&amp;"　"&amp;入力用!F25</f>
        <v>　</v>
      </c>
      <c r="E26" s="316"/>
      <c r="F26" s="325" t="str">
        <f>入力用!G25&amp;" 年"</f>
        <v xml:space="preserve"> 年</v>
      </c>
      <c r="G26" s="313" t="str">
        <f>IF(入力用!H25="","",入力用!H25)</f>
        <v/>
      </c>
      <c r="H26" s="288" t="str">
        <f>"令和"&amp;入力用!$C$2-1&amp;"年度選手権"</f>
        <v>令和7年度選手権</v>
      </c>
      <c r="I26" s="289"/>
      <c r="J26" s="289"/>
      <c r="K26" s="235" t="str">
        <f>"[ "&amp;入力用!I25&amp;" ]"</f>
        <v>[  ]</v>
      </c>
    </row>
    <row r="27" spans="1:11" ht="18" customHeight="1" x14ac:dyDescent="0.15">
      <c r="A27" s="319"/>
      <c r="B27" s="322" t="str">
        <f>入力用!C25&amp;"　"&amp;入力用!D25</f>
        <v>　</v>
      </c>
      <c r="C27" s="323"/>
      <c r="D27" s="323"/>
      <c r="E27" s="324"/>
      <c r="F27" s="326"/>
      <c r="G27" s="314"/>
      <c r="H27" s="290" t="str">
        <f>"令和"&amp;入力用!$C$2-1&amp;"年度インドア"</f>
        <v>令和7年度インドア</v>
      </c>
      <c r="I27" s="291"/>
      <c r="J27" s="291"/>
      <c r="K27" s="236" t="str">
        <f>"[ "&amp;入力用!J25&amp;" ]"</f>
        <v>[  ]</v>
      </c>
    </row>
    <row r="28" spans="1:11" ht="18" customHeight="1" x14ac:dyDescent="0.15">
      <c r="A28" s="317">
        <v>5</v>
      </c>
      <c r="B28" s="320" t="s">
        <v>52</v>
      </c>
      <c r="C28" s="321"/>
      <c r="D28" s="315" t="str">
        <f>入力用!E26&amp;"　"&amp;入力用!F26</f>
        <v>　</v>
      </c>
      <c r="E28" s="316"/>
      <c r="F28" s="325" t="str">
        <f>入力用!G26&amp;" 年"</f>
        <v xml:space="preserve"> 年</v>
      </c>
      <c r="G28" s="313" t="str">
        <f>IF(入力用!H26="","",入力用!H26)</f>
        <v/>
      </c>
      <c r="H28" s="288" t="str">
        <f>"令和"&amp;入力用!$C$2-1&amp;"年度選手権"</f>
        <v>令和7年度選手権</v>
      </c>
      <c r="I28" s="289"/>
      <c r="J28" s="289"/>
      <c r="K28" s="235" t="str">
        <f>"[ "&amp;入力用!I26&amp;" ]"</f>
        <v>[  ]</v>
      </c>
    </row>
    <row r="29" spans="1:11" ht="18" customHeight="1" x14ac:dyDescent="0.15">
      <c r="A29" s="318"/>
      <c r="B29" s="322" t="str">
        <f>入力用!C26&amp;"　"&amp;入力用!D26</f>
        <v>　</v>
      </c>
      <c r="C29" s="323"/>
      <c r="D29" s="323"/>
      <c r="E29" s="324"/>
      <c r="F29" s="326"/>
      <c r="G29" s="314"/>
      <c r="H29" s="290" t="str">
        <f>"令和"&amp;入力用!$C$2-1&amp;"年度インドア"</f>
        <v>令和7年度インドア</v>
      </c>
      <c r="I29" s="291"/>
      <c r="J29" s="291"/>
      <c r="K29" s="236" t="str">
        <f>"[ "&amp;入力用!J26&amp;" ]"</f>
        <v>[  ]</v>
      </c>
    </row>
    <row r="30" spans="1:11" ht="18" customHeight="1" x14ac:dyDescent="0.15">
      <c r="A30" s="318"/>
      <c r="B30" s="320" t="s">
        <v>52</v>
      </c>
      <c r="C30" s="321"/>
      <c r="D30" s="315" t="str">
        <f>入力用!E27&amp;"　"&amp;入力用!F27</f>
        <v>　</v>
      </c>
      <c r="E30" s="316"/>
      <c r="F30" s="325" t="str">
        <f>入力用!G27&amp;" 年"</f>
        <v xml:space="preserve"> 年</v>
      </c>
      <c r="G30" s="313" t="str">
        <f>IF(入力用!H27="","",入力用!H27)</f>
        <v/>
      </c>
      <c r="H30" s="288" t="str">
        <f>"令和"&amp;入力用!$C$2-1&amp;"年度選手権"</f>
        <v>令和7年度選手権</v>
      </c>
      <c r="I30" s="289"/>
      <c r="J30" s="289"/>
      <c r="K30" s="235" t="str">
        <f>"[ "&amp;入力用!I27&amp;" ]"</f>
        <v>[  ]</v>
      </c>
    </row>
    <row r="31" spans="1:11" ht="18" customHeight="1" x14ac:dyDescent="0.15">
      <c r="A31" s="319"/>
      <c r="B31" s="322" t="str">
        <f>入力用!C27&amp;"　"&amp;入力用!D27</f>
        <v>　</v>
      </c>
      <c r="C31" s="323"/>
      <c r="D31" s="323"/>
      <c r="E31" s="324"/>
      <c r="F31" s="326"/>
      <c r="G31" s="314"/>
      <c r="H31" s="290" t="str">
        <f>"令和"&amp;入力用!$C$2-1&amp;"年度インドア"</f>
        <v>令和7年度インドア</v>
      </c>
      <c r="I31" s="291"/>
      <c r="J31" s="291"/>
      <c r="K31" s="236" t="str">
        <f>"[ "&amp;入力用!J27&amp;" ]"</f>
        <v>[  ]</v>
      </c>
    </row>
    <row r="32" spans="1:11" ht="18" customHeight="1" x14ac:dyDescent="0.15">
      <c r="A32" s="317">
        <v>6</v>
      </c>
      <c r="B32" s="320" t="s">
        <v>52</v>
      </c>
      <c r="C32" s="321"/>
      <c r="D32" s="315" t="str">
        <f>入力用!E28&amp;"　"&amp;入力用!F28</f>
        <v>　</v>
      </c>
      <c r="E32" s="316"/>
      <c r="F32" s="325" t="str">
        <f>入力用!G28&amp;" 年"</f>
        <v xml:space="preserve"> 年</v>
      </c>
      <c r="G32" s="313" t="str">
        <f>IF(入力用!H28="","",入力用!H28)</f>
        <v/>
      </c>
      <c r="H32" s="288" t="str">
        <f>"令和"&amp;入力用!$C$2-1&amp;"年度選手権"</f>
        <v>令和7年度選手権</v>
      </c>
      <c r="I32" s="289"/>
      <c r="J32" s="289"/>
      <c r="K32" s="235" t="str">
        <f>"[ "&amp;入力用!I28&amp;" ]"</f>
        <v>[  ]</v>
      </c>
    </row>
    <row r="33" spans="1:11" ht="18" customHeight="1" x14ac:dyDescent="0.15">
      <c r="A33" s="318"/>
      <c r="B33" s="322" t="str">
        <f>入力用!C28&amp;"　"&amp;入力用!D28</f>
        <v>　</v>
      </c>
      <c r="C33" s="323"/>
      <c r="D33" s="323"/>
      <c r="E33" s="324"/>
      <c r="F33" s="326"/>
      <c r="G33" s="314"/>
      <c r="H33" s="290" t="str">
        <f>"令和"&amp;入力用!$C$2-1&amp;"年度インドア"</f>
        <v>令和7年度インドア</v>
      </c>
      <c r="I33" s="291"/>
      <c r="J33" s="291"/>
      <c r="K33" s="236" t="str">
        <f>"[ "&amp;入力用!J28&amp;" ]"</f>
        <v>[  ]</v>
      </c>
    </row>
    <row r="34" spans="1:11" ht="18" customHeight="1" x14ac:dyDescent="0.15">
      <c r="A34" s="318"/>
      <c r="B34" s="320" t="s">
        <v>52</v>
      </c>
      <c r="C34" s="321"/>
      <c r="D34" s="315" t="str">
        <f>入力用!E29&amp;"　"&amp;入力用!F29</f>
        <v>　</v>
      </c>
      <c r="E34" s="316"/>
      <c r="F34" s="325" t="str">
        <f>入力用!G29&amp;" 年"</f>
        <v xml:space="preserve"> 年</v>
      </c>
      <c r="G34" s="313" t="str">
        <f>IF(入力用!H29="","",入力用!H29)</f>
        <v/>
      </c>
      <c r="H34" s="288" t="str">
        <f>"令和"&amp;入力用!$C$2-1&amp;"年度選手権"</f>
        <v>令和7年度選手権</v>
      </c>
      <c r="I34" s="289"/>
      <c r="J34" s="289"/>
      <c r="K34" s="235" t="str">
        <f>"[ "&amp;入力用!I29&amp;" ]"</f>
        <v>[  ]</v>
      </c>
    </row>
    <row r="35" spans="1:11" ht="18" customHeight="1" x14ac:dyDescent="0.15">
      <c r="A35" s="319"/>
      <c r="B35" s="322" t="str">
        <f>入力用!C29&amp;"　"&amp;入力用!D29</f>
        <v>　</v>
      </c>
      <c r="C35" s="323"/>
      <c r="D35" s="323"/>
      <c r="E35" s="324"/>
      <c r="F35" s="326"/>
      <c r="G35" s="314"/>
      <c r="H35" s="290" t="str">
        <f>"令和"&amp;入力用!$C$2-1&amp;"年度インドア"</f>
        <v>令和7年度インドア</v>
      </c>
      <c r="I35" s="291"/>
      <c r="J35" s="291"/>
      <c r="K35" s="236" t="str">
        <f>"[ "&amp;入力用!J29&amp;" ]"</f>
        <v>[  ]</v>
      </c>
    </row>
    <row r="36" spans="1:11" ht="18" customHeight="1" x14ac:dyDescent="0.15">
      <c r="A36" s="317">
        <v>7</v>
      </c>
      <c r="B36" s="320" t="s">
        <v>52</v>
      </c>
      <c r="C36" s="321"/>
      <c r="D36" s="315" t="str">
        <f>入力用!E30&amp;"　"&amp;入力用!F30</f>
        <v>　</v>
      </c>
      <c r="E36" s="316"/>
      <c r="F36" s="325" t="str">
        <f>入力用!G30&amp;" 年"</f>
        <v xml:space="preserve"> 年</v>
      </c>
      <c r="G36" s="313" t="str">
        <f>IF(入力用!H30="","",入力用!H30)</f>
        <v/>
      </c>
      <c r="H36" s="288" t="str">
        <f>"令和"&amp;入力用!$C$2-1&amp;"年度選手権"</f>
        <v>令和7年度選手権</v>
      </c>
      <c r="I36" s="289"/>
      <c r="J36" s="289"/>
      <c r="K36" s="235" t="str">
        <f>"[ "&amp;入力用!I30&amp;" ]"</f>
        <v>[  ]</v>
      </c>
    </row>
    <row r="37" spans="1:11" ht="18" customHeight="1" x14ac:dyDescent="0.15">
      <c r="A37" s="318"/>
      <c r="B37" s="322" t="str">
        <f>入力用!C30&amp;"　"&amp;入力用!D30</f>
        <v>　</v>
      </c>
      <c r="C37" s="323"/>
      <c r="D37" s="323"/>
      <c r="E37" s="324"/>
      <c r="F37" s="326"/>
      <c r="G37" s="314"/>
      <c r="H37" s="290" t="str">
        <f>"令和"&amp;入力用!$C$2-1&amp;"年度インドア"</f>
        <v>令和7年度インドア</v>
      </c>
      <c r="I37" s="291"/>
      <c r="J37" s="291"/>
      <c r="K37" s="236" t="str">
        <f>"[ "&amp;入力用!J30&amp;" ]"</f>
        <v>[  ]</v>
      </c>
    </row>
    <row r="38" spans="1:11" ht="18" customHeight="1" x14ac:dyDescent="0.15">
      <c r="A38" s="318"/>
      <c r="B38" s="320" t="s">
        <v>52</v>
      </c>
      <c r="C38" s="321"/>
      <c r="D38" s="315" t="str">
        <f>入力用!E31&amp;"　"&amp;入力用!F31</f>
        <v>　</v>
      </c>
      <c r="E38" s="316"/>
      <c r="F38" s="325" t="str">
        <f>入力用!G31&amp;" 年"</f>
        <v xml:space="preserve"> 年</v>
      </c>
      <c r="G38" s="313" t="str">
        <f>IF(入力用!H31="","",入力用!H31)</f>
        <v/>
      </c>
      <c r="H38" s="288" t="str">
        <f>"令和"&amp;入力用!$C$2-1&amp;"年度選手権"</f>
        <v>令和7年度選手権</v>
      </c>
      <c r="I38" s="289"/>
      <c r="J38" s="289"/>
      <c r="K38" s="235" t="str">
        <f>"[ "&amp;入力用!I31&amp;" ]"</f>
        <v>[  ]</v>
      </c>
    </row>
    <row r="39" spans="1:11" ht="18" customHeight="1" x14ac:dyDescent="0.15">
      <c r="A39" s="319"/>
      <c r="B39" s="322" t="str">
        <f>入力用!C31&amp;"　"&amp;入力用!D31</f>
        <v>　</v>
      </c>
      <c r="C39" s="323"/>
      <c r="D39" s="323"/>
      <c r="E39" s="324"/>
      <c r="F39" s="326"/>
      <c r="G39" s="314"/>
      <c r="H39" s="290" t="str">
        <f>"令和"&amp;入力用!$C$2-1&amp;"年度インドア"</f>
        <v>令和7年度インドア</v>
      </c>
      <c r="I39" s="291"/>
      <c r="J39" s="291"/>
      <c r="K39" s="236" t="str">
        <f>"[ "&amp;入力用!J31&amp;" ]"</f>
        <v>[  ]</v>
      </c>
    </row>
    <row r="40" spans="1:11" ht="18" customHeight="1" x14ac:dyDescent="0.15">
      <c r="A40" s="317">
        <v>8</v>
      </c>
      <c r="B40" s="320" t="s">
        <v>49</v>
      </c>
      <c r="C40" s="321"/>
      <c r="D40" s="315" t="str">
        <f>入力用!E32&amp;"　"&amp;入力用!F32</f>
        <v>　</v>
      </c>
      <c r="E40" s="316"/>
      <c r="F40" s="325" t="str">
        <f>入力用!G32&amp;" 年"</f>
        <v xml:space="preserve"> 年</v>
      </c>
      <c r="G40" s="313" t="str">
        <f>IF(入力用!H32="","",入力用!H32)</f>
        <v/>
      </c>
      <c r="H40" s="288" t="str">
        <f>"令和"&amp;入力用!$C$2-1&amp;"年度選手権"</f>
        <v>令和7年度選手権</v>
      </c>
      <c r="I40" s="289"/>
      <c r="J40" s="289"/>
      <c r="K40" s="235" t="str">
        <f>"[ "&amp;入力用!I32&amp;" ]"</f>
        <v>[  ]</v>
      </c>
    </row>
    <row r="41" spans="1:11" ht="18" customHeight="1" x14ac:dyDescent="0.15">
      <c r="A41" s="318"/>
      <c r="B41" s="322" t="str">
        <f>入力用!C32&amp;"　"&amp;入力用!D32</f>
        <v>　</v>
      </c>
      <c r="C41" s="323"/>
      <c r="D41" s="323"/>
      <c r="E41" s="324"/>
      <c r="F41" s="326"/>
      <c r="G41" s="314"/>
      <c r="H41" s="290" t="str">
        <f>"令和"&amp;入力用!$C$2-1&amp;"年度インドア"</f>
        <v>令和7年度インドア</v>
      </c>
      <c r="I41" s="291"/>
      <c r="J41" s="291"/>
      <c r="K41" s="236" t="str">
        <f>"[ "&amp;入力用!J32&amp;" ]"</f>
        <v>[  ]</v>
      </c>
    </row>
    <row r="42" spans="1:11" ht="18" customHeight="1" x14ac:dyDescent="0.15">
      <c r="A42" s="318"/>
      <c r="B42" s="320" t="s">
        <v>49</v>
      </c>
      <c r="C42" s="321"/>
      <c r="D42" s="315" t="str">
        <f>入力用!E33&amp;"　"&amp;入力用!F33</f>
        <v>　</v>
      </c>
      <c r="E42" s="316"/>
      <c r="F42" s="325" t="str">
        <f>入力用!G33&amp;" 年"</f>
        <v xml:space="preserve"> 年</v>
      </c>
      <c r="G42" s="313" t="str">
        <f>IF(入力用!H33="","",入力用!H33)</f>
        <v/>
      </c>
      <c r="H42" s="288" t="str">
        <f>"令和"&amp;入力用!$C$2-1&amp;"年度選手権"</f>
        <v>令和7年度選手権</v>
      </c>
      <c r="I42" s="289"/>
      <c r="J42" s="289"/>
      <c r="K42" s="235" t="str">
        <f>"[ "&amp;入力用!I33&amp;" ]"</f>
        <v>[  ]</v>
      </c>
    </row>
    <row r="43" spans="1:11" ht="18" customHeight="1" x14ac:dyDescent="0.15">
      <c r="A43" s="319"/>
      <c r="B43" s="322" t="str">
        <f>入力用!C33&amp;"　"&amp;入力用!D33</f>
        <v>　</v>
      </c>
      <c r="C43" s="323"/>
      <c r="D43" s="323"/>
      <c r="E43" s="324"/>
      <c r="F43" s="326"/>
      <c r="G43" s="314"/>
      <c r="H43" s="290" t="str">
        <f>"令和"&amp;入力用!$C$2-1&amp;"年度インドア"</f>
        <v>令和7年度インドア</v>
      </c>
      <c r="I43" s="291"/>
      <c r="J43" s="291"/>
      <c r="K43" s="236" t="str">
        <f>"[ "&amp;入力用!J33&amp;" ]"</f>
        <v>[  ]</v>
      </c>
    </row>
    <row r="44" spans="1:11" ht="14.25" thickBot="1" x14ac:dyDescent="0.2"/>
    <row r="45" spans="1:11" x14ac:dyDescent="0.15">
      <c r="A45" s="292" t="s">
        <v>55</v>
      </c>
      <c r="B45" s="293"/>
      <c r="C45" s="293"/>
      <c r="D45" s="293"/>
      <c r="E45" s="293"/>
      <c r="F45" s="294"/>
    </row>
    <row r="46" spans="1:11" ht="11.25" customHeight="1" x14ac:dyDescent="0.15">
      <c r="A46" s="295">
        <f>入力用!C14</f>
        <v>0</v>
      </c>
      <c r="B46" s="296"/>
      <c r="C46" s="296"/>
      <c r="D46" s="296"/>
      <c r="E46" s="296"/>
      <c r="F46" s="297"/>
    </row>
    <row r="47" spans="1:11" ht="11.25" customHeight="1" thickBot="1" x14ac:dyDescent="0.2">
      <c r="A47" s="298"/>
      <c r="B47" s="299"/>
      <c r="C47" s="299"/>
      <c r="D47" s="299"/>
      <c r="E47" s="299"/>
      <c r="F47" s="300"/>
    </row>
  </sheetData>
  <mergeCells count="136">
    <mergeCell ref="H12:J12"/>
    <mergeCell ref="H13:J13"/>
    <mergeCell ref="H14:J14"/>
    <mergeCell ref="H15:J15"/>
    <mergeCell ref="H16:J16"/>
    <mergeCell ref="H17:J17"/>
    <mergeCell ref="A36:A39"/>
    <mergeCell ref="D36:E36"/>
    <mergeCell ref="F36:F37"/>
    <mergeCell ref="G36:G37"/>
    <mergeCell ref="B37:E37"/>
    <mergeCell ref="B38:C38"/>
    <mergeCell ref="B39:E39"/>
    <mergeCell ref="B36:C36"/>
    <mergeCell ref="D34:E34"/>
    <mergeCell ref="F34:F35"/>
    <mergeCell ref="G34:G35"/>
    <mergeCell ref="G32:G33"/>
    <mergeCell ref="H38:J38"/>
    <mergeCell ref="H39:J39"/>
    <mergeCell ref="D38:E38"/>
    <mergeCell ref="F38:F39"/>
    <mergeCell ref="G38:G39"/>
    <mergeCell ref="H30:J30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3458-61D5-4A8F-8176-E53282DF8836}">
  <sheetPr>
    <tabColor theme="0"/>
    <pageSetUpPr fitToPage="1"/>
  </sheetPr>
  <dimension ref="A1:K47"/>
  <sheetViews>
    <sheetView workbookViewId="0">
      <selection sqref="A1:K1"/>
    </sheetView>
  </sheetViews>
  <sheetFormatPr defaultColWidth="9"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8" t="str">
        <f>"令和"&amp;入力用!C2&amp;"年度　近畿高等学校ソフトテニス選手権大会"</f>
        <v>令和8年度　近畿高等学校ソフトテニス選手権大会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1" ht="24.75" customHeight="1" x14ac:dyDescent="0.15">
      <c r="A2" s="327" t="s">
        <v>39</v>
      </c>
      <c r="B2" s="327"/>
      <c r="C2" s="327"/>
      <c r="D2" s="327"/>
      <c r="E2" s="327"/>
      <c r="F2" s="327"/>
      <c r="G2" s="327"/>
      <c r="H2" s="327"/>
      <c r="I2" s="327"/>
      <c r="J2" s="327"/>
      <c r="K2" s="13" t="str">
        <f>入力用!C3</f>
        <v>女子</v>
      </c>
    </row>
    <row r="3" spans="1:11" ht="21.75" customHeight="1" x14ac:dyDescent="0.15">
      <c r="A3" s="301">
        <f>入力用!C4</f>
        <v>0</v>
      </c>
      <c r="B3" s="302"/>
      <c r="C3" s="302"/>
      <c r="D3" s="303"/>
      <c r="E3" s="320" t="s">
        <v>49</v>
      </c>
      <c r="F3" s="315"/>
      <c r="G3" s="338">
        <f>入力用!C5</f>
        <v>0</v>
      </c>
      <c r="H3" s="339"/>
      <c r="I3" s="18"/>
      <c r="J3" s="331" t="s">
        <v>50</v>
      </c>
      <c r="K3" s="19">
        <f>入力用!C11</f>
        <v>0</v>
      </c>
    </row>
    <row r="4" spans="1:11" ht="21.75" customHeight="1" x14ac:dyDescent="0.15">
      <c r="A4" s="304"/>
      <c r="B4" s="305"/>
      <c r="C4" s="305"/>
      <c r="D4" s="306"/>
      <c r="E4" s="336" t="s">
        <v>40</v>
      </c>
      <c r="F4" s="337"/>
      <c r="G4" s="340">
        <f>入力用!C6</f>
        <v>0</v>
      </c>
      <c r="H4" s="340"/>
      <c r="I4" s="6" t="s">
        <v>17</v>
      </c>
      <c r="J4" s="290"/>
      <c r="K4" s="20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30">
        <f>入力用!C9</f>
        <v>0</v>
      </c>
      <c r="D5" s="307"/>
      <c r="E5" s="307">
        <f>入力用!C10</f>
        <v>0</v>
      </c>
      <c r="F5" s="307"/>
      <c r="G5" s="307"/>
      <c r="H5" s="307"/>
      <c r="I5" s="307"/>
      <c r="J5" s="307"/>
      <c r="K5" s="308"/>
    </row>
    <row r="6" spans="1:11" ht="9.75" customHeight="1" x14ac:dyDescent="0.15"/>
    <row r="7" spans="1:11" ht="18.75" customHeight="1" x14ac:dyDescent="0.15">
      <c r="G7" s="9" t="s">
        <v>36</v>
      </c>
      <c r="H7" s="332" t="str">
        <f>入力用!C7&amp;"　　　印"</f>
        <v>　　　印</v>
      </c>
      <c r="I7" s="332"/>
      <c r="J7" s="332"/>
      <c r="K7" s="332"/>
    </row>
    <row r="8" spans="1:11" ht="15.75" customHeight="1" x14ac:dyDescent="0.15"/>
    <row r="9" spans="1:11" ht="18.75" customHeight="1" x14ac:dyDescent="0.15">
      <c r="G9" s="9" t="s">
        <v>37</v>
      </c>
      <c r="H9" s="332" t="str">
        <f>入力用!C8&amp;"　　　印"</f>
        <v>　　　印</v>
      </c>
      <c r="I9" s="332"/>
      <c r="J9" s="332"/>
      <c r="K9" s="332"/>
    </row>
    <row r="10" spans="1:11" ht="9.75" customHeight="1" x14ac:dyDescent="0.15"/>
    <row r="11" spans="1:11" ht="21" customHeight="1" x14ac:dyDescent="0.15">
      <c r="A11" s="10"/>
      <c r="B11" s="333" t="s">
        <v>34</v>
      </c>
      <c r="C11" s="334"/>
      <c r="D11" s="334"/>
      <c r="E11" s="335"/>
      <c r="F11" s="7" t="s">
        <v>38</v>
      </c>
      <c r="G11" s="7" t="s">
        <v>35</v>
      </c>
      <c r="H11" s="329" t="s">
        <v>133</v>
      </c>
      <c r="I11" s="329"/>
      <c r="J11" s="329"/>
      <c r="K11" s="329"/>
    </row>
    <row r="12" spans="1:11" ht="18" customHeight="1" x14ac:dyDescent="0.15">
      <c r="A12" s="317">
        <v>9</v>
      </c>
      <c r="B12" s="320" t="s">
        <v>52</v>
      </c>
      <c r="C12" s="321"/>
      <c r="D12" s="315" t="str">
        <f>入力用!E34&amp;"　"&amp;入力用!F34</f>
        <v>　</v>
      </c>
      <c r="E12" s="316"/>
      <c r="F12" s="325" t="str">
        <f>入力用!G34&amp;" 年"</f>
        <v xml:space="preserve"> 年</v>
      </c>
      <c r="G12" s="313" t="str">
        <f>IF(入力用!H34="","",入力用!H34)</f>
        <v/>
      </c>
      <c r="H12" s="288" t="str">
        <f>"令和"&amp;入力用!$C$2-1&amp;"年度選手権"</f>
        <v>令和7年度選手権</v>
      </c>
      <c r="I12" s="289"/>
      <c r="J12" s="289"/>
      <c r="K12" s="235" t="str">
        <f>"[ "&amp;入力用!I34&amp;" ]"</f>
        <v>[  ]</v>
      </c>
    </row>
    <row r="13" spans="1:11" ht="18" customHeight="1" x14ac:dyDescent="0.15">
      <c r="A13" s="318"/>
      <c r="B13" s="322" t="str">
        <f>入力用!C34&amp;"　"&amp;入力用!D34</f>
        <v>　</v>
      </c>
      <c r="C13" s="323"/>
      <c r="D13" s="323"/>
      <c r="E13" s="324"/>
      <c r="F13" s="326"/>
      <c r="G13" s="314"/>
      <c r="H13" s="290" t="str">
        <f>"令和"&amp;入力用!$C$2-1&amp;"年度インドア"</f>
        <v>令和7年度インドア</v>
      </c>
      <c r="I13" s="291"/>
      <c r="J13" s="291"/>
      <c r="K13" s="236" t="str">
        <f>"[ "&amp;入力用!J34&amp;" ]"</f>
        <v>[  ]</v>
      </c>
    </row>
    <row r="14" spans="1:11" ht="18" customHeight="1" x14ac:dyDescent="0.15">
      <c r="A14" s="318"/>
      <c r="B14" s="320" t="s">
        <v>52</v>
      </c>
      <c r="C14" s="321"/>
      <c r="D14" s="315" t="str">
        <f>入力用!E35&amp;"　"&amp;入力用!F35</f>
        <v>　</v>
      </c>
      <c r="E14" s="316"/>
      <c r="F14" s="325" t="str">
        <f>入力用!G35&amp;" 年"</f>
        <v xml:space="preserve"> 年</v>
      </c>
      <c r="G14" s="313" t="str">
        <f>IF(入力用!H35="","",入力用!H35)</f>
        <v/>
      </c>
      <c r="H14" s="288" t="str">
        <f>"令和"&amp;入力用!$C$2-1&amp;"年度選手権"</f>
        <v>令和7年度選手権</v>
      </c>
      <c r="I14" s="289"/>
      <c r="J14" s="289"/>
      <c r="K14" s="235" t="str">
        <f>"[ "&amp;入力用!I35&amp;" ]"</f>
        <v>[  ]</v>
      </c>
    </row>
    <row r="15" spans="1:11" ht="18" customHeight="1" x14ac:dyDescent="0.15">
      <c r="A15" s="319"/>
      <c r="B15" s="322" t="str">
        <f>入力用!C35&amp;"　"&amp;入力用!D35</f>
        <v>　</v>
      </c>
      <c r="C15" s="323"/>
      <c r="D15" s="323"/>
      <c r="E15" s="324"/>
      <c r="F15" s="326"/>
      <c r="G15" s="314"/>
      <c r="H15" s="290" t="str">
        <f>"令和"&amp;入力用!$C$2-1&amp;"年度インドア"</f>
        <v>令和7年度インドア</v>
      </c>
      <c r="I15" s="291"/>
      <c r="J15" s="291"/>
      <c r="K15" s="236" t="str">
        <f>"[ "&amp;入力用!J35&amp;" ]"</f>
        <v>[  ]</v>
      </c>
    </row>
    <row r="16" spans="1:11" ht="18" customHeight="1" x14ac:dyDescent="0.15">
      <c r="A16" s="317">
        <v>10</v>
      </c>
      <c r="B16" s="320" t="s">
        <v>52</v>
      </c>
      <c r="C16" s="321"/>
      <c r="D16" s="315" t="str">
        <f>入力用!E36&amp;"　"&amp;入力用!F36</f>
        <v>　</v>
      </c>
      <c r="E16" s="316"/>
      <c r="F16" s="325" t="str">
        <f>入力用!G36&amp;" 年"</f>
        <v xml:space="preserve"> 年</v>
      </c>
      <c r="G16" s="313" t="str">
        <f>IF(入力用!H36="","",入力用!H36)</f>
        <v/>
      </c>
      <c r="H16" s="288" t="str">
        <f>"令和"&amp;入力用!$C$2-1&amp;"年度選手権"</f>
        <v>令和7年度選手権</v>
      </c>
      <c r="I16" s="289"/>
      <c r="J16" s="289"/>
      <c r="K16" s="235" t="str">
        <f>"[ "&amp;入力用!I36&amp;" ]"</f>
        <v>[  ]</v>
      </c>
    </row>
    <row r="17" spans="1:11" ht="18" customHeight="1" x14ac:dyDescent="0.15">
      <c r="A17" s="318"/>
      <c r="B17" s="322" t="str">
        <f>入力用!C36&amp;"　"&amp;入力用!D36</f>
        <v>　</v>
      </c>
      <c r="C17" s="323"/>
      <c r="D17" s="323"/>
      <c r="E17" s="324"/>
      <c r="F17" s="326"/>
      <c r="G17" s="314"/>
      <c r="H17" s="290" t="str">
        <f>"令和"&amp;入力用!$C$2-1&amp;"年度インドア"</f>
        <v>令和7年度インドア</v>
      </c>
      <c r="I17" s="291"/>
      <c r="J17" s="291"/>
      <c r="K17" s="236" t="str">
        <f>"[ "&amp;入力用!J36&amp;" ]"</f>
        <v>[  ]</v>
      </c>
    </row>
    <row r="18" spans="1:11" ht="18" customHeight="1" x14ac:dyDescent="0.15">
      <c r="A18" s="318"/>
      <c r="B18" s="320" t="s">
        <v>52</v>
      </c>
      <c r="C18" s="321"/>
      <c r="D18" s="315" t="str">
        <f>入力用!E37&amp;"　"&amp;入力用!F37</f>
        <v>　</v>
      </c>
      <c r="E18" s="316"/>
      <c r="F18" s="325" t="str">
        <f>入力用!G37&amp;" 年"</f>
        <v xml:space="preserve"> 年</v>
      </c>
      <c r="G18" s="313" t="str">
        <f>IF(入力用!H37="","",入力用!H37)</f>
        <v/>
      </c>
      <c r="H18" s="288" t="str">
        <f>"令和"&amp;入力用!$C$2-1&amp;"年度選手権"</f>
        <v>令和7年度選手権</v>
      </c>
      <c r="I18" s="289"/>
      <c r="J18" s="289"/>
      <c r="K18" s="235" t="str">
        <f>"[ "&amp;入力用!I37&amp;" ]"</f>
        <v>[  ]</v>
      </c>
    </row>
    <row r="19" spans="1:11" ht="18" customHeight="1" x14ac:dyDescent="0.15">
      <c r="A19" s="319"/>
      <c r="B19" s="322" t="str">
        <f>入力用!C37&amp;"　"&amp;入力用!D37</f>
        <v>　</v>
      </c>
      <c r="C19" s="323"/>
      <c r="D19" s="323"/>
      <c r="E19" s="324"/>
      <c r="F19" s="326"/>
      <c r="G19" s="314"/>
      <c r="H19" s="290" t="str">
        <f>"令和"&amp;入力用!$C$2-1&amp;"年度インドア"</f>
        <v>令和7年度インドア</v>
      </c>
      <c r="I19" s="291"/>
      <c r="J19" s="291"/>
      <c r="K19" s="236" t="str">
        <f>"[ "&amp;入力用!J37&amp;" ]"</f>
        <v>[  ]</v>
      </c>
    </row>
    <row r="20" spans="1:11" ht="18" customHeight="1" x14ac:dyDescent="0.15">
      <c r="A20" s="317">
        <v>11</v>
      </c>
      <c r="B20" s="320" t="s">
        <v>52</v>
      </c>
      <c r="C20" s="321"/>
      <c r="D20" s="315" t="str">
        <f>入力用!E38&amp;"　"&amp;入力用!F38</f>
        <v>　</v>
      </c>
      <c r="E20" s="316"/>
      <c r="F20" s="325" t="str">
        <f>入力用!G38&amp;" 年"</f>
        <v xml:space="preserve"> 年</v>
      </c>
      <c r="G20" s="313" t="str">
        <f>IF(入力用!H38="","",入力用!H38)</f>
        <v/>
      </c>
      <c r="H20" s="288" t="str">
        <f>"令和"&amp;入力用!$C$2-1&amp;"年度選手権"</f>
        <v>令和7年度選手権</v>
      </c>
      <c r="I20" s="289"/>
      <c r="J20" s="289"/>
      <c r="K20" s="235" t="str">
        <f>"[ "&amp;入力用!I38&amp;" ]"</f>
        <v>[  ]</v>
      </c>
    </row>
    <row r="21" spans="1:11" ht="18" customHeight="1" x14ac:dyDescent="0.15">
      <c r="A21" s="318"/>
      <c r="B21" s="322" t="str">
        <f>入力用!C38&amp;"　"&amp;入力用!D38</f>
        <v>　</v>
      </c>
      <c r="C21" s="323"/>
      <c r="D21" s="323"/>
      <c r="E21" s="324"/>
      <c r="F21" s="326"/>
      <c r="G21" s="314"/>
      <c r="H21" s="290" t="str">
        <f>"令和"&amp;入力用!$C$2-1&amp;"年度インドア"</f>
        <v>令和7年度インドア</v>
      </c>
      <c r="I21" s="291"/>
      <c r="J21" s="291"/>
      <c r="K21" s="236" t="str">
        <f>"[ "&amp;入力用!J38&amp;" ]"</f>
        <v>[  ]</v>
      </c>
    </row>
    <row r="22" spans="1:11" ht="18" customHeight="1" x14ac:dyDescent="0.15">
      <c r="A22" s="318"/>
      <c r="B22" s="320" t="s">
        <v>52</v>
      </c>
      <c r="C22" s="321"/>
      <c r="D22" s="315" t="str">
        <f>入力用!E39&amp;"　"&amp;入力用!F39</f>
        <v>　</v>
      </c>
      <c r="E22" s="316"/>
      <c r="F22" s="325" t="str">
        <f>入力用!G39&amp;" 年"</f>
        <v xml:space="preserve"> 年</v>
      </c>
      <c r="G22" s="313" t="str">
        <f>IF(入力用!H39="","",入力用!H39)</f>
        <v/>
      </c>
      <c r="H22" s="288" t="str">
        <f>"令和"&amp;入力用!$C$2-1&amp;"年度選手権"</f>
        <v>令和7年度選手権</v>
      </c>
      <c r="I22" s="289"/>
      <c r="J22" s="289"/>
      <c r="K22" s="235" t="str">
        <f>"[ "&amp;入力用!I39&amp;" ]"</f>
        <v>[  ]</v>
      </c>
    </row>
    <row r="23" spans="1:11" ht="18" customHeight="1" x14ac:dyDescent="0.15">
      <c r="A23" s="319"/>
      <c r="B23" s="322" t="str">
        <f>入力用!C39&amp;"　"&amp;入力用!D39</f>
        <v>　</v>
      </c>
      <c r="C23" s="323"/>
      <c r="D23" s="323"/>
      <c r="E23" s="324"/>
      <c r="F23" s="326"/>
      <c r="G23" s="314"/>
      <c r="H23" s="290" t="str">
        <f>"令和"&amp;入力用!$C$2-1&amp;"年度インドア"</f>
        <v>令和7年度インドア</v>
      </c>
      <c r="I23" s="291"/>
      <c r="J23" s="291"/>
      <c r="K23" s="236" t="str">
        <f>"[ "&amp;入力用!J39&amp;" ]"</f>
        <v>[  ]</v>
      </c>
    </row>
    <row r="24" spans="1:11" ht="18" customHeight="1" x14ac:dyDescent="0.15">
      <c r="A24" s="317">
        <v>12</v>
      </c>
      <c r="B24" s="320" t="s">
        <v>52</v>
      </c>
      <c r="C24" s="321"/>
      <c r="D24" s="315" t="str">
        <f>入力用!E40&amp;"　"&amp;入力用!F40</f>
        <v>　</v>
      </c>
      <c r="E24" s="316"/>
      <c r="F24" s="325" t="str">
        <f>入力用!G40&amp;" 年"</f>
        <v xml:space="preserve"> 年</v>
      </c>
      <c r="G24" s="313" t="str">
        <f>IF(入力用!H40="","",入力用!H40)</f>
        <v/>
      </c>
      <c r="H24" s="288" t="str">
        <f>"令和"&amp;入力用!$C$2-1&amp;"年度選手権"</f>
        <v>令和7年度選手権</v>
      </c>
      <c r="I24" s="289"/>
      <c r="J24" s="289"/>
      <c r="K24" s="235" t="str">
        <f>"[ "&amp;入力用!I40&amp;" ]"</f>
        <v>[  ]</v>
      </c>
    </row>
    <row r="25" spans="1:11" ht="18" customHeight="1" x14ac:dyDescent="0.15">
      <c r="A25" s="318"/>
      <c r="B25" s="322" t="str">
        <f>入力用!C40&amp;"　"&amp;入力用!D40</f>
        <v>　</v>
      </c>
      <c r="C25" s="323"/>
      <c r="D25" s="323"/>
      <c r="E25" s="324"/>
      <c r="F25" s="326"/>
      <c r="G25" s="314"/>
      <c r="H25" s="290" t="str">
        <f>"令和"&amp;入力用!$C$2-1&amp;"年度インドア"</f>
        <v>令和7年度インドア</v>
      </c>
      <c r="I25" s="291"/>
      <c r="J25" s="291"/>
      <c r="K25" s="236" t="str">
        <f>"[ "&amp;入力用!J40&amp;" ]"</f>
        <v>[  ]</v>
      </c>
    </row>
    <row r="26" spans="1:11" ht="18" customHeight="1" x14ac:dyDescent="0.15">
      <c r="A26" s="318"/>
      <c r="B26" s="320" t="s">
        <v>52</v>
      </c>
      <c r="C26" s="321"/>
      <c r="D26" s="315" t="str">
        <f>入力用!E41&amp;"　"&amp;入力用!F41</f>
        <v>　</v>
      </c>
      <c r="E26" s="316"/>
      <c r="F26" s="325" t="str">
        <f>入力用!G41&amp;" 年"</f>
        <v xml:space="preserve"> 年</v>
      </c>
      <c r="G26" s="313" t="str">
        <f>IF(入力用!H41="","",入力用!H41)</f>
        <v/>
      </c>
      <c r="H26" s="288" t="str">
        <f>"令和"&amp;入力用!$C$2-1&amp;"年度選手権"</f>
        <v>令和7年度選手権</v>
      </c>
      <c r="I26" s="289"/>
      <c r="J26" s="289"/>
      <c r="K26" s="235" t="str">
        <f>"[ "&amp;入力用!I41&amp;" ]"</f>
        <v>[  ]</v>
      </c>
    </row>
    <row r="27" spans="1:11" ht="18" customHeight="1" x14ac:dyDescent="0.15">
      <c r="A27" s="319"/>
      <c r="B27" s="322" t="str">
        <f>入力用!C41&amp;"　"&amp;入力用!D41</f>
        <v>　</v>
      </c>
      <c r="C27" s="323"/>
      <c r="D27" s="323"/>
      <c r="E27" s="324"/>
      <c r="F27" s="326"/>
      <c r="G27" s="314"/>
      <c r="H27" s="290" t="str">
        <f>"令和"&amp;入力用!$C$2-1&amp;"年度インドア"</f>
        <v>令和7年度インドア</v>
      </c>
      <c r="I27" s="291"/>
      <c r="J27" s="291"/>
      <c r="K27" s="236" t="str">
        <f>"[ "&amp;入力用!J41&amp;" ]"</f>
        <v>[  ]</v>
      </c>
    </row>
    <row r="28" spans="1:11" ht="18" customHeight="1" x14ac:dyDescent="0.15">
      <c r="A28" s="317">
        <v>13</v>
      </c>
      <c r="B28" s="320" t="s">
        <v>52</v>
      </c>
      <c r="C28" s="321"/>
      <c r="D28" s="315" t="str">
        <f>入力用!E42&amp;"　"&amp;入力用!F42</f>
        <v>　</v>
      </c>
      <c r="E28" s="316"/>
      <c r="F28" s="325" t="str">
        <f>入力用!G42&amp;" 年"</f>
        <v xml:space="preserve"> 年</v>
      </c>
      <c r="G28" s="313" t="str">
        <f>IF(入力用!H42="","",入力用!H42)</f>
        <v/>
      </c>
      <c r="H28" s="288" t="str">
        <f>"令和"&amp;入力用!$C$2-1&amp;"年度選手権"</f>
        <v>令和7年度選手権</v>
      </c>
      <c r="I28" s="289"/>
      <c r="J28" s="289"/>
      <c r="K28" s="235" t="str">
        <f>"[ "&amp;入力用!I42&amp;" ]"</f>
        <v>[  ]</v>
      </c>
    </row>
    <row r="29" spans="1:11" ht="18" customHeight="1" x14ac:dyDescent="0.15">
      <c r="A29" s="318"/>
      <c r="B29" s="322" t="str">
        <f>入力用!C42&amp;"　"&amp;入力用!D42</f>
        <v>　</v>
      </c>
      <c r="C29" s="323"/>
      <c r="D29" s="323"/>
      <c r="E29" s="324"/>
      <c r="F29" s="326"/>
      <c r="G29" s="314"/>
      <c r="H29" s="290" t="str">
        <f>"令和"&amp;入力用!$C$2-1&amp;"年度インドア"</f>
        <v>令和7年度インドア</v>
      </c>
      <c r="I29" s="291"/>
      <c r="J29" s="291"/>
      <c r="K29" s="236" t="str">
        <f>"[ "&amp;入力用!J42&amp;" ]"</f>
        <v>[  ]</v>
      </c>
    </row>
    <row r="30" spans="1:11" ht="18" customHeight="1" x14ac:dyDescent="0.15">
      <c r="A30" s="318"/>
      <c r="B30" s="320" t="s">
        <v>52</v>
      </c>
      <c r="C30" s="321"/>
      <c r="D30" s="315" t="str">
        <f>入力用!E43&amp;"　"&amp;入力用!F43</f>
        <v>　</v>
      </c>
      <c r="E30" s="316"/>
      <c r="F30" s="325" t="str">
        <f>入力用!G43&amp;" 年"</f>
        <v xml:space="preserve"> 年</v>
      </c>
      <c r="G30" s="313" t="str">
        <f>IF(入力用!H43="","",入力用!H43)</f>
        <v/>
      </c>
      <c r="H30" s="288" t="str">
        <f>"令和"&amp;入力用!$C$2-1&amp;"年度選手権"</f>
        <v>令和7年度選手権</v>
      </c>
      <c r="I30" s="289"/>
      <c r="J30" s="289"/>
      <c r="K30" s="235" t="str">
        <f>"[ "&amp;入力用!I43&amp;" ]"</f>
        <v>[  ]</v>
      </c>
    </row>
    <row r="31" spans="1:11" ht="18" customHeight="1" x14ac:dyDescent="0.15">
      <c r="A31" s="319"/>
      <c r="B31" s="322" t="str">
        <f>入力用!C43&amp;"　"&amp;入力用!D43</f>
        <v>　</v>
      </c>
      <c r="C31" s="323"/>
      <c r="D31" s="323"/>
      <c r="E31" s="324"/>
      <c r="F31" s="326"/>
      <c r="G31" s="314"/>
      <c r="H31" s="290" t="str">
        <f>"令和"&amp;入力用!$C$2-1&amp;"年度インドア"</f>
        <v>令和7年度インドア</v>
      </c>
      <c r="I31" s="291"/>
      <c r="J31" s="291"/>
      <c r="K31" s="236" t="str">
        <f>"[ "&amp;入力用!J43&amp;" ]"</f>
        <v>[  ]</v>
      </c>
    </row>
    <row r="32" spans="1:11" ht="18" customHeight="1" x14ac:dyDescent="0.15">
      <c r="A32" s="317">
        <v>14</v>
      </c>
      <c r="B32" s="320" t="s">
        <v>52</v>
      </c>
      <c r="C32" s="321"/>
      <c r="D32" s="315" t="str">
        <f>入力用!E44&amp;"　"&amp;入力用!F44</f>
        <v>　</v>
      </c>
      <c r="E32" s="316"/>
      <c r="F32" s="325" t="str">
        <f>入力用!G44&amp;" 年"</f>
        <v xml:space="preserve"> 年</v>
      </c>
      <c r="G32" s="313" t="str">
        <f>IF(入力用!H44="","",入力用!H44)</f>
        <v/>
      </c>
      <c r="H32" s="288" t="str">
        <f>"令和"&amp;入力用!$C$2-1&amp;"年度選手権"</f>
        <v>令和7年度選手権</v>
      </c>
      <c r="I32" s="289"/>
      <c r="J32" s="289"/>
      <c r="K32" s="235" t="str">
        <f>"[ "&amp;入力用!I44&amp;" ]"</f>
        <v>[  ]</v>
      </c>
    </row>
    <row r="33" spans="1:11" ht="18" customHeight="1" x14ac:dyDescent="0.15">
      <c r="A33" s="318"/>
      <c r="B33" s="322" t="str">
        <f>入力用!C44&amp;"　"&amp;入力用!D44</f>
        <v>　</v>
      </c>
      <c r="C33" s="323"/>
      <c r="D33" s="323"/>
      <c r="E33" s="324"/>
      <c r="F33" s="326"/>
      <c r="G33" s="314"/>
      <c r="H33" s="290" t="str">
        <f>"令和"&amp;入力用!$C$2-1&amp;"年度インドア"</f>
        <v>令和7年度インドア</v>
      </c>
      <c r="I33" s="291"/>
      <c r="J33" s="291"/>
      <c r="K33" s="236" t="str">
        <f>"[ "&amp;入力用!J44&amp;" ]"</f>
        <v>[  ]</v>
      </c>
    </row>
    <row r="34" spans="1:11" ht="18" customHeight="1" x14ac:dyDescent="0.15">
      <c r="A34" s="318"/>
      <c r="B34" s="320" t="s">
        <v>52</v>
      </c>
      <c r="C34" s="321"/>
      <c r="D34" s="315" t="str">
        <f>入力用!E45&amp;"　"&amp;入力用!F45</f>
        <v>　</v>
      </c>
      <c r="E34" s="316"/>
      <c r="F34" s="325" t="str">
        <f>入力用!G45&amp;" 年"</f>
        <v xml:space="preserve"> 年</v>
      </c>
      <c r="G34" s="313" t="str">
        <f>IF(入力用!H45="","",入力用!H45)</f>
        <v/>
      </c>
      <c r="H34" s="288" t="str">
        <f>"令和"&amp;入力用!$C$2-1&amp;"年度選手権"</f>
        <v>令和7年度選手権</v>
      </c>
      <c r="I34" s="289"/>
      <c r="J34" s="289"/>
      <c r="K34" s="235" t="str">
        <f>"[ "&amp;入力用!I45&amp;" ]"</f>
        <v>[  ]</v>
      </c>
    </row>
    <row r="35" spans="1:11" ht="18" customHeight="1" x14ac:dyDescent="0.15">
      <c r="A35" s="319"/>
      <c r="B35" s="322" t="str">
        <f>入力用!C45&amp;"　"&amp;入力用!D45</f>
        <v>　</v>
      </c>
      <c r="C35" s="323"/>
      <c r="D35" s="323"/>
      <c r="E35" s="324"/>
      <c r="F35" s="326"/>
      <c r="G35" s="314"/>
      <c r="H35" s="290" t="str">
        <f>"令和"&amp;入力用!$C$2-1&amp;"年度インドア"</f>
        <v>令和7年度インドア</v>
      </c>
      <c r="I35" s="291"/>
      <c r="J35" s="291"/>
      <c r="K35" s="236" t="str">
        <f>"[ "&amp;入力用!J45&amp;" ]"</f>
        <v>[  ]</v>
      </c>
    </row>
    <row r="36" spans="1:11" ht="18" customHeight="1" x14ac:dyDescent="0.15">
      <c r="A36" s="317">
        <v>15</v>
      </c>
      <c r="B36" s="320" t="s">
        <v>52</v>
      </c>
      <c r="C36" s="321"/>
      <c r="D36" s="315" t="str">
        <f>入力用!E46&amp;"　"&amp;入力用!F46</f>
        <v>　</v>
      </c>
      <c r="E36" s="316"/>
      <c r="F36" s="325" t="str">
        <f>入力用!G46&amp;" 年"</f>
        <v xml:space="preserve"> 年</v>
      </c>
      <c r="G36" s="313" t="str">
        <f>IF(入力用!H46="","",入力用!H46)</f>
        <v/>
      </c>
      <c r="H36" s="288" t="str">
        <f>"令和"&amp;入力用!$C$2-1&amp;"年度選手権"</f>
        <v>令和7年度選手権</v>
      </c>
      <c r="I36" s="289"/>
      <c r="J36" s="289"/>
      <c r="K36" s="235" t="str">
        <f>"[ "&amp;入力用!I46&amp;" ]"</f>
        <v>[  ]</v>
      </c>
    </row>
    <row r="37" spans="1:11" ht="18" customHeight="1" x14ac:dyDescent="0.15">
      <c r="A37" s="318"/>
      <c r="B37" s="322" t="str">
        <f>入力用!C46&amp;"　"&amp;入力用!D46</f>
        <v>　</v>
      </c>
      <c r="C37" s="323"/>
      <c r="D37" s="323"/>
      <c r="E37" s="324"/>
      <c r="F37" s="326"/>
      <c r="G37" s="314"/>
      <c r="H37" s="290" t="str">
        <f>"令和"&amp;入力用!$C$2-1&amp;"年度インドア"</f>
        <v>令和7年度インドア</v>
      </c>
      <c r="I37" s="291"/>
      <c r="J37" s="291"/>
      <c r="K37" s="236" t="str">
        <f>"[ "&amp;入力用!J46&amp;" ]"</f>
        <v>[  ]</v>
      </c>
    </row>
    <row r="38" spans="1:11" ht="18" customHeight="1" x14ac:dyDescent="0.15">
      <c r="A38" s="318"/>
      <c r="B38" s="320" t="s">
        <v>52</v>
      </c>
      <c r="C38" s="321"/>
      <c r="D38" s="315" t="str">
        <f>入力用!E47&amp;"　"&amp;入力用!F47</f>
        <v>　</v>
      </c>
      <c r="E38" s="316"/>
      <c r="F38" s="325" t="str">
        <f>入力用!G47&amp;" 年"</f>
        <v xml:space="preserve"> 年</v>
      </c>
      <c r="G38" s="313" t="str">
        <f>IF(入力用!H47="","",入力用!H47)</f>
        <v/>
      </c>
      <c r="H38" s="288" t="str">
        <f>"令和"&amp;入力用!$C$2-1&amp;"年度選手権"</f>
        <v>令和7年度選手権</v>
      </c>
      <c r="I38" s="289"/>
      <c r="J38" s="289"/>
      <c r="K38" s="235" t="str">
        <f>"[ "&amp;入力用!I47&amp;" ]"</f>
        <v>[  ]</v>
      </c>
    </row>
    <row r="39" spans="1:11" ht="18" customHeight="1" x14ac:dyDescent="0.15">
      <c r="A39" s="319"/>
      <c r="B39" s="322" t="str">
        <f>入力用!C47&amp;"　"&amp;入力用!D47</f>
        <v>　</v>
      </c>
      <c r="C39" s="323"/>
      <c r="D39" s="323"/>
      <c r="E39" s="324"/>
      <c r="F39" s="326"/>
      <c r="G39" s="314"/>
      <c r="H39" s="290" t="str">
        <f>"令和"&amp;入力用!$C$2-1&amp;"年度インドア"</f>
        <v>令和7年度インドア</v>
      </c>
      <c r="I39" s="291"/>
      <c r="J39" s="291"/>
      <c r="K39" s="236" t="str">
        <f>"[ "&amp;入力用!J47&amp;" ]"</f>
        <v>[  ]</v>
      </c>
    </row>
    <row r="40" spans="1:11" ht="18" customHeight="1" x14ac:dyDescent="0.15">
      <c r="A40" s="317">
        <v>16</v>
      </c>
      <c r="B40" s="320" t="s">
        <v>49</v>
      </c>
      <c r="C40" s="321"/>
      <c r="D40" s="315" t="str">
        <f>入力用!E48&amp;"　"&amp;入力用!F48</f>
        <v>　</v>
      </c>
      <c r="E40" s="316"/>
      <c r="F40" s="325" t="str">
        <f>入力用!G48&amp;" 年"</f>
        <v xml:space="preserve"> 年</v>
      </c>
      <c r="G40" s="313" t="str">
        <f>IF(入力用!H48="","",入力用!H48)</f>
        <v/>
      </c>
      <c r="H40" s="288" t="str">
        <f>"令和"&amp;入力用!$C$2-1&amp;"年度選手権"</f>
        <v>令和7年度選手権</v>
      </c>
      <c r="I40" s="289"/>
      <c r="J40" s="289"/>
      <c r="K40" s="235" t="str">
        <f>"[ "&amp;入力用!I48&amp;" ]"</f>
        <v>[  ]</v>
      </c>
    </row>
    <row r="41" spans="1:11" ht="18" customHeight="1" x14ac:dyDescent="0.15">
      <c r="A41" s="318"/>
      <c r="B41" s="322" t="str">
        <f>入力用!C48&amp;"　"&amp;入力用!D48</f>
        <v>　</v>
      </c>
      <c r="C41" s="323"/>
      <c r="D41" s="323"/>
      <c r="E41" s="324"/>
      <c r="F41" s="326"/>
      <c r="G41" s="314"/>
      <c r="H41" s="290" t="str">
        <f>"令和"&amp;入力用!$C$2-1&amp;"年度インドア"</f>
        <v>令和7年度インドア</v>
      </c>
      <c r="I41" s="291"/>
      <c r="J41" s="291"/>
      <c r="K41" s="236" t="str">
        <f>"[ "&amp;入力用!J48&amp;" ]"</f>
        <v>[  ]</v>
      </c>
    </row>
    <row r="42" spans="1:11" ht="18" customHeight="1" x14ac:dyDescent="0.15">
      <c r="A42" s="318"/>
      <c r="B42" s="320" t="s">
        <v>49</v>
      </c>
      <c r="C42" s="321"/>
      <c r="D42" s="315" t="str">
        <f>入力用!E49&amp;"　"&amp;入力用!F49</f>
        <v>　</v>
      </c>
      <c r="E42" s="316"/>
      <c r="F42" s="325" t="str">
        <f>入力用!G49&amp;" 年"</f>
        <v xml:space="preserve"> 年</v>
      </c>
      <c r="G42" s="313" t="str">
        <f>IF(入力用!H49="","",入力用!H49)</f>
        <v/>
      </c>
      <c r="H42" s="288" t="str">
        <f>"令和"&amp;入力用!$C$2-1&amp;"年度選手権"</f>
        <v>令和7年度選手権</v>
      </c>
      <c r="I42" s="289"/>
      <c r="J42" s="289"/>
      <c r="K42" s="235" t="str">
        <f>"[ "&amp;入力用!I49&amp;" ]"</f>
        <v>[  ]</v>
      </c>
    </row>
    <row r="43" spans="1:11" ht="18" customHeight="1" x14ac:dyDescent="0.15">
      <c r="A43" s="319"/>
      <c r="B43" s="322" t="str">
        <f>入力用!C49&amp;"　"&amp;入力用!D49</f>
        <v>　</v>
      </c>
      <c r="C43" s="323"/>
      <c r="D43" s="323"/>
      <c r="E43" s="324"/>
      <c r="F43" s="326"/>
      <c r="G43" s="314"/>
      <c r="H43" s="290" t="str">
        <f>"令和"&amp;入力用!$C$2-1&amp;"年度インドア"</f>
        <v>令和7年度インドア</v>
      </c>
      <c r="I43" s="291"/>
      <c r="J43" s="291"/>
      <c r="K43" s="236" t="str">
        <f>"[ "&amp;入力用!J49&amp;" ]"</f>
        <v>[  ]</v>
      </c>
    </row>
    <row r="44" spans="1:11" ht="14.25" thickBot="1" x14ac:dyDescent="0.2"/>
    <row r="45" spans="1:11" x14ac:dyDescent="0.15">
      <c r="A45" s="292" t="s">
        <v>55</v>
      </c>
      <c r="B45" s="293"/>
      <c r="C45" s="293"/>
      <c r="D45" s="293"/>
      <c r="E45" s="293"/>
      <c r="F45" s="294"/>
    </row>
    <row r="46" spans="1:11" ht="11.25" customHeight="1" x14ac:dyDescent="0.15">
      <c r="A46" s="295">
        <f>入力用!C14</f>
        <v>0</v>
      </c>
      <c r="B46" s="296"/>
      <c r="C46" s="296"/>
      <c r="D46" s="296"/>
      <c r="E46" s="296"/>
      <c r="F46" s="297"/>
    </row>
    <row r="47" spans="1:11" ht="11.25" customHeight="1" thickBot="1" x14ac:dyDescent="0.2">
      <c r="A47" s="298"/>
      <c r="B47" s="299"/>
      <c r="C47" s="299"/>
      <c r="D47" s="299"/>
      <c r="E47" s="299"/>
      <c r="F47" s="300"/>
    </row>
  </sheetData>
  <mergeCells count="136"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12:G13"/>
    <mergeCell ref="D12:E12"/>
    <mergeCell ref="F12:F13"/>
    <mergeCell ref="A40:A43"/>
    <mergeCell ref="B40:C40"/>
    <mergeCell ref="D40:E40"/>
    <mergeCell ref="F40:F41"/>
    <mergeCell ref="G40:G41"/>
    <mergeCell ref="B41:E41"/>
    <mergeCell ref="G18:G19"/>
    <mergeCell ref="G16:G17"/>
    <mergeCell ref="B20:C20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A2:J2"/>
    <mergeCell ref="G4:H4"/>
    <mergeCell ref="B11:E11"/>
    <mergeCell ref="E4:F4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A20:A23"/>
    <mergeCell ref="D20:E20"/>
    <mergeCell ref="F20:F21"/>
    <mergeCell ref="B21:E21"/>
    <mergeCell ref="B22:C22"/>
    <mergeCell ref="B23:E23"/>
    <mergeCell ref="D22:E2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43:E43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9858-C262-4786-91AF-BC26F7DF26B8}">
  <sheetPr>
    <tabColor theme="0"/>
  </sheetPr>
  <dimension ref="A1:J27"/>
  <sheetViews>
    <sheetView workbookViewId="0">
      <selection activeCell="I6" sqref="I6"/>
    </sheetView>
  </sheetViews>
  <sheetFormatPr defaultRowHeight="13.5" x14ac:dyDescent="0.15"/>
  <sheetData>
    <row r="1" spans="1:9" ht="33" customHeight="1" x14ac:dyDescent="0.15">
      <c r="H1" s="354" t="str">
        <f>IF(入力用!C6="","",入力用!C6)</f>
        <v/>
      </c>
      <c r="I1" s="354"/>
    </row>
    <row r="2" spans="1:9" ht="21" x14ac:dyDescent="0.15">
      <c r="A2" s="355" t="str">
        <f>印刷用①!A1</f>
        <v>令和8年度　近畿高等学校ソフトテニス選手権大会</v>
      </c>
      <c r="B2" s="355"/>
      <c r="C2" s="355"/>
      <c r="D2" s="355"/>
      <c r="E2" s="355"/>
      <c r="F2" s="355"/>
      <c r="G2" s="355"/>
      <c r="H2" s="355"/>
      <c r="I2" s="355"/>
    </row>
    <row r="3" spans="1:9" ht="21" x14ac:dyDescent="0.15">
      <c r="A3" s="355" t="s">
        <v>66</v>
      </c>
      <c r="B3" s="355"/>
      <c r="C3" s="355"/>
      <c r="D3" s="355"/>
      <c r="E3" s="355"/>
      <c r="F3" s="355"/>
      <c r="G3" s="355"/>
      <c r="H3" s="355"/>
      <c r="I3" s="355"/>
    </row>
    <row r="4" spans="1:9" ht="27.75" customHeight="1" x14ac:dyDescent="0.15">
      <c r="H4" s="354"/>
      <c r="I4" s="354"/>
    </row>
    <row r="5" spans="1:9" ht="33.75" customHeight="1" x14ac:dyDescent="0.15">
      <c r="A5" s="172" t="s">
        <v>67</v>
      </c>
      <c r="B5" s="356" t="str">
        <f>IF(入力用!C6="","",入力用!C6&amp;"高等学校")</f>
        <v/>
      </c>
      <c r="C5" s="357"/>
      <c r="D5" s="358"/>
      <c r="E5" s="359" t="str">
        <f>入力用!C3</f>
        <v>女子</v>
      </c>
      <c r="F5" s="359"/>
      <c r="G5" s="173"/>
    </row>
    <row r="6" spans="1:9" x14ac:dyDescent="0.15">
      <c r="E6" s="360"/>
      <c r="F6" s="360"/>
      <c r="G6" s="174"/>
    </row>
    <row r="7" spans="1:9" ht="28.5" customHeight="1" x14ac:dyDescent="0.15">
      <c r="E7" s="175"/>
      <c r="F7" s="175"/>
      <c r="G7" s="175"/>
    </row>
    <row r="8" spans="1:9" ht="20.25" customHeight="1" x14ac:dyDescent="0.15">
      <c r="B8" s="361" t="s">
        <v>71</v>
      </c>
      <c r="C8" s="362"/>
      <c r="D8" s="362"/>
      <c r="E8" s="363"/>
      <c r="F8" s="247" t="s">
        <v>109</v>
      </c>
      <c r="G8" s="248"/>
      <c r="H8" s="249"/>
    </row>
    <row r="9" spans="1:9" ht="20.25" customHeight="1" x14ac:dyDescent="0.15">
      <c r="B9" s="364" t="s">
        <v>110</v>
      </c>
      <c r="C9" s="365"/>
      <c r="D9" s="366" t="s">
        <v>68</v>
      </c>
      <c r="E9" s="367"/>
      <c r="F9" s="176" t="s">
        <v>111</v>
      </c>
      <c r="G9" s="177" t="s">
        <v>112</v>
      </c>
      <c r="H9" s="178" t="s">
        <v>113</v>
      </c>
    </row>
    <row r="10" spans="1:9" ht="31.5" customHeight="1" x14ac:dyDescent="0.15">
      <c r="B10" s="351" t="str">
        <f>IF(入力用!J7="","",入力用!J7)</f>
        <v/>
      </c>
      <c r="C10" s="352"/>
      <c r="D10" s="352" t="str">
        <f>IF(入力用!K7="","",入力用!K7)</f>
        <v/>
      </c>
      <c r="E10" s="353"/>
      <c r="F10" s="207" t="str">
        <f>IF(入力用!L7="","",入力用!L7)</f>
        <v/>
      </c>
      <c r="G10" s="205" t="str">
        <f>IF(入力用!M7="","",入力用!M7)</f>
        <v/>
      </c>
      <c r="H10" s="206" t="str">
        <f>IF(入力用!N7="","",入力用!N7)</f>
        <v/>
      </c>
    </row>
    <row r="11" spans="1:9" ht="31.5" customHeight="1" x14ac:dyDescent="0.15">
      <c r="B11" s="345" t="str">
        <f>IF(入力用!J8="","",入力用!J8)</f>
        <v/>
      </c>
      <c r="C11" s="346"/>
      <c r="D11" s="346" t="str">
        <f>IF(入力用!K8="","",入力用!K8)</f>
        <v/>
      </c>
      <c r="E11" s="347"/>
      <c r="F11" s="208" t="str">
        <f>IF(入力用!L8="","",入力用!L8)</f>
        <v/>
      </c>
      <c r="G11" s="179" t="str">
        <f>IF(入力用!M8="","",入力用!M8)</f>
        <v/>
      </c>
      <c r="H11" s="180" t="str">
        <f>IF(入力用!N8="","",入力用!N8)</f>
        <v/>
      </c>
    </row>
    <row r="12" spans="1:9" ht="31.5" customHeight="1" x14ac:dyDescent="0.15">
      <c r="B12" s="345" t="str">
        <f>IF(入力用!J9="","",入力用!J9)</f>
        <v/>
      </c>
      <c r="C12" s="346"/>
      <c r="D12" s="346" t="str">
        <f>IF(入力用!K9="","",入力用!K9)</f>
        <v/>
      </c>
      <c r="E12" s="347"/>
      <c r="F12" s="208" t="str">
        <f>IF(入力用!L9="","",入力用!L9)</f>
        <v/>
      </c>
      <c r="G12" s="179" t="str">
        <f>IF(入力用!M9="","",入力用!M9)</f>
        <v/>
      </c>
      <c r="H12" s="180" t="str">
        <f>IF(入力用!N9="","",入力用!N9)</f>
        <v/>
      </c>
    </row>
    <row r="13" spans="1:9" ht="31.5" customHeight="1" x14ac:dyDescent="0.15">
      <c r="B13" s="348" t="str">
        <f>IF(入力用!J10="","",入力用!J10)</f>
        <v/>
      </c>
      <c r="C13" s="349"/>
      <c r="D13" s="349" t="str">
        <f>IF(入力用!K10="","",入力用!K10)</f>
        <v/>
      </c>
      <c r="E13" s="350"/>
      <c r="F13" s="209" t="str">
        <f>IF(入力用!L10="","",入力用!L10)</f>
        <v/>
      </c>
      <c r="G13" s="181" t="str">
        <f>IF(入力用!M10="","",入力用!M10)</f>
        <v/>
      </c>
      <c r="H13" s="18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83" t="s">
        <v>114</v>
      </c>
      <c r="B15" s="184" t="s">
        <v>115</v>
      </c>
    </row>
    <row r="16" spans="1:9" ht="24.75" customHeight="1" x14ac:dyDescent="0.15">
      <c r="A16" s="183" t="s">
        <v>116</v>
      </c>
      <c r="B16" s="184" t="s">
        <v>117</v>
      </c>
    </row>
    <row r="17" spans="1:10" ht="16.350000000000001" customHeight="1" x14ac:dyDescent="0.15">
      <c r="A17" s="183" t="s">
        <v>118</v>
      </c>
      <c r="B17" s="341" t="s">
        <v>119</v>
      </c>
      <c r="C17" s="341"/>
      <c r="D17" s="341"/>
      <c r="E17" s="341"/>
      <c r="F17" s="341"/>
      <c r="G17" s="341"/>
      <c r="H17" s="341"/>
      <c r="I17" s="341"/>
    </row>
    <row r="18" spans="1:10" ht="16.350000000000001" customHeight="1" x14ac:dyDescent="0.15">
      <c r="A18" s="183"/>
      <c r="B18" s="341"/>
      <c r="C18" s="341"/>
      <c r="D18" s="341"/>
      <c r="E18" s="341"/>
      <c r="F18" s="341"/>
      <c r="G18" s="341"/>
      <c r="H18" s="341"/>
      <c r="I18" s="341"/>
    </row>
    <row r="19" spans="1:10" ht="24.75" customHeight="1" x14ac:dyDescent="0.15">
      <c r="A19" s="183" t="s">
        <v>120</v>
      </c>
      <c r="B19" s="341" t="s">
        <v>121</v>
      </c>
      <c r="C19" s="341"/>
      <c r="D19" s="341"/>
      <c r="E19" s="341"/>
      <c r="F19" s="341"/>
      <c r="G19" s="341"/>
      <c r="H19" s="341"/>
      <c r="I19" s="341"/>
      <c r="J19" s="185"/>
    </row>
    <row r="20" spans="1:10" ht="24.75" customHeight="1" x14ac:dyDescent="0.15">
      <c r="B20" s="341"/>
      <c r="C20" s="341"/>
      <c r="D20" s="341"/>
      <c r="E20" s="341"/>
      <c r="F20" s="341"/>
      <c r="G20" s="341"/>
      <c r="H20" s="341"/>
      <c r="I20" s="341"/>
      <c r="J20" s="185"/>
    </row>
    <row r="21" spans="1:10" ht="62.25" customHeight="1" x14ac:dyDescent="0.15"/>
    <row r="22" spans="1:10" ht="18.75" customHeight="1" x14ac:dyDescent="0.15">
      <c r="B22" s="342" t="s">
        <v>122</v>
      </c>
      <c r="C22" s="342"/>
      <c r="D22" s="342"/>
      <c r="E22" s="342"/>
      <c r="F22" s="342"/>
      <c r="G22" s="342"/>
      <c r="H22" s="342"/>
      <c r="I22" s="342"/>
    </row>
    <row r="23" spans="1:10" ht="18.75" customHeight="1" x14ac:dyDescent="0.15">
      <c r="B23" s="342"/>
      <c r="C23" s="342"/>
      <c r="D23" s="342"/>
      <c r="E23" s="342"/>
      <c r="F23" s="342"/>
      <c r="G23" s="342"/>
      <c r="H23" s="342"/>
      <c r="I23" s="342"/>
    </row>
    <row r="25" spans="1:10" x14ac:dyDescent="0.15">
      <c r="C25" s="186" t="s">
        <v>123</v>
      </c>
      <c r="D25" s="186"/>
      <c r="E25" s="186"/>
    </row>
    <row r="26" spans="1:10" ht="29.25" customHeight="1" x14ac:dyDescent="0.15"/>
    <row r="27" spans="1:10" s="187" customFormat="1" ht="29.25" customHeight="1" x14ac:dyDescent="0.15">
      <c r="B27" s="343" t="str">
        <f>IF(入力用!C6="","",入力用!C6&amp;"高等学校")</f>
        <v/>
      </c>
      <c r="C27" s="343"/>
      <c r="D27" s="343"/>
      <c r="E27" s="188" t="s">
        <v>124</v>
      </c>
      <c r="F27" s="344" t="str">
        <f>IF(入力用!C7="","",入力用!C7)</f>
        <v/>
      </c>
      <c r="G27" s="344"/>
      <c r="H27" s="344"/>
      <c r="I27" s="210" t="s">
        <v>125</v>
      </c>
    </row>
  </sheetData>
  <mergeCells count="24">
    <mergeCell ref="B10:C10"/>
    <mergeCell ref="D10:E10"/>
    <mergeCell ref="H1:I1"/>
    <mergeCell ref="A2:I2"/>
    <mergeCell ref="A3:I3"/>
    <mergeCell ref="H4:I4"/>
    <mergeCell ref="B5:D5"/>
    <mergeCell ref="E5:F5"/>
    <mergeCell ref="E6:F6"/>
    <mergeCell ref="B8:E8"/>
    <mergeCell ref="F8:H8"/>
    <mergeCell ref="B9:C9"/>
    <mergeCell ref="D9:E9"/>
    <mergeCell ref="B11:C11"/>
    <mergeCell ref="D11:E11"/>
    <mergeCell ref="B12:C12"/>
    <mergeCell ref="D12:E12"/>
    <mergeCell ref="B13:C13"/>
    <mergeCell ref="D13:E13"/>
    <mergeCell ref="B17:I18"/>
    <mergeCell ref="B19:I20"/>
    <mergeCell ref="B22:I23"/>
    <mergeCell ref="B27:D27"/>
    <mergeCell ref="F27:H27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07AF-820E-4B5F-970E-6C4770A5D779}">
  <sheetPr>
    <tabColor theme="5" tint="0.39997558519241921"/>
  </sheetPr>
  <dimension ref="A1:AJ98"/>
  <sheetViews>
    <sheetView zoomScale="70" zoomScaleNormal="70" workbookViewId="0">
      <selection activeCell="AJ15" sqref="AJ15"/>
    </sheetView>
  </sheetViews>
  <sheetFormatPr defaultColWidth="9" defaultRowHeight="13.5" x14ac:dyDescent="0.15"/>
  <cols>
    <col min="1" max="1" width="9.75" style="165" customWidth="1"/>
    <col min="2" max="2" width="7.125" style="5" bestFit="1" customWidth="1"/>
    <col min="3" max="3" width="3.875" style="5" customWidth="1"/>
    <col min="4" max="4" width="12.375" style="5" bestFit="1" customWidth="1"/>
    <col min="5" max="5" width="12.625" style="5" customWidth="1"/>
    <col min="6" max="6" width="3.875" style="41" customWidth="1"/>
    <col min="7" max="7" width="15.625" style="166" customWidth="1"/>
    <col min="8" max="8" width="2.375" style="41" bestFit="1" customWidth="1"/>
    <col min="9" max="9" width="16.75" style="5" bestFit="1" customWidth="1"/>
    <col min="10" max="10" width="12.375" style="5" customWidth="1"/>
    <col min="11" max="11" width="3.875" style="41" customWidth="1"/>
    <col min="12" max="12" width="15.375" style="41" customWidth="1"/>
    <col min="13" max="13" width="7.125" style="5" bestFit="1" customWidth="1"/>
    <col min="14" max="14" width="2.375" style="41" bestFit="1" customWidth="1"/>
    <col min="15" max="15" width="12.125" style="5" bestFit="1" customWidth="1"/>
    <col min="16" max="16" width="12.375" style="167" customWidth="1"/>
    <col min="17" max="24" width="6.75" style="5" customWidth="1"/>
    <col min="25" max="25" width="8" style="5" hidden="1" customWidth="1"/>
    <col min="26" max="27" width="6" style="5" hidden="1" customWidth="1"/>
    <col min="28" max="28" width="5.25" style="5" hidden="1" customWidth="1"/>
    <col min="29" max="29" width="5.875" style="5" hidden="1" customWidth="1"/>
    <col min="30" max="30" width="9" style="5"/>
    <col min="31" max="31" width="9" style="5" customWidth="1"/>
    <col min="32" max="16384" width="9" style="5"/>
  </cols>
  <sheetData>
    <row r="1" spans="1:36" s="41" customFormat="1" ht="23.25" customHeight="1" x14ac:dyDescent="0.15">
      <c r="A1" s="371" t="str">
        <f>IFERROR(VLOOKUP(入力用!C4,委員長コピペ用!Y12:Z17,2,0),"")</f>
        <v/>
      </c>
      <c r="B1" s="373" t="s">
        <v>76</v>
      </c>
      <c r="C1" s="374" t="s">
        <v>77</v>
      </c>
      <c r="D1" s="376" t="s">
        <v>78</v>
      </c>
      <c r="E1" s="377"/>
      <c r="F1" s="377"/>
      <c r="G1" s="377"/>
      <c r="H1" s="377"/>
      <c r="I1" s="377"/>
      <c r="J1" s="377"/>
      <c r="K1" s="377"/>
      <c r="L1" s="378"/>
      <c r="M1" s="379" t="s">
        <v>79</v>
      </c>
      <c r="N1" s="380"/>
      <c r="O1" s="380"/>
      <c r="P1" s="381" t="s">
        <v>80</v>
      </c>
      <c r="Q1" s="383">
        <f ca="1">TODAY()-365</f>
        <v>45803</v>
      </c>
      <c r="R1" s="383"/>
      <c r="S1" s="383"/>
      <c r="T1" s="383"/>
      <c r="U1" s="384">
        <f ca="1">TODAY()-365</f>
        <v>45803</v>
      </c>
      <c r="V1" s="385"/>
      <c r="W1" s="385"/>
      <c r="X1" s="386"/>
      <c r="Y1" s="387">
        <f ca="1">TODAY()</f>
        <v>46168</v>
      </c>
      <c r="Z1" s="388"/>
      <c r="AA1" s="389"/>
      <c r="AB1" s="368" t="s">
        <v>81</v>
      </c>
      <c r="AC1" s="369" t="s">
        <v>82</v>
      </c>
      <c r="AE1" s="370" t="s">
        <v>83</v>
      </c>
      <c r="AF1" s="370"/>
      <c r="AG1" s="370"/>
      <c r="AH1" s="370"/>
      <c r="AI1" s="370"/>
    </row>
    <row r="2" spans="1:36" s="41" customFormat="1" ht="27.75" thickBot="1" x14ac:dyDescent="0.2">
      <c r="A2" s="372"/>
      <c r="B2" s="373"/>
      <c r="C2" s="375"/>
      <c r="D2" s="42" t="s">
        <v>84</v>
      </c>
      <c r="E2" s="43" t="s">
        <v>49</v>
      </c>
      <c r="F2" s="43" t="s">
        <v>85</v>
      </c>
      <c r="G2" s="44" t="s">
        <v>21</v>
      </c>
      <c r="H2" s="45"/>
      <c r="I2" s="46" t="s">
        <v>86</v>
      </c>
      <c r="J2" s="43" t="s">
        <v>49</v>
      </c>
      <c r="K2" s="43" t="s">
        <v>85</v>
      </c>
      <c r="L2" s="44" t="s">
        <v>21</v>
      </c>
      <c r="M2" s="379"/>
      <c r="N2" s="380"/>
      <c r="O2" s="380"/>
      <c r="P2" s="382"/>
      <c r="Q2" s="42" t="s">
        <v>87</v>
      </c>
      <c r="R2" s="47" t="s">
        <v>88</v>
      </c>
      <c r="S2" s="43" t="s">
        <v>89</v>
      </c>
      <c r="T2" s="48" t="s">
        <v>88</v>
      </c>
      <c r="U2" s="42" t="s">
        <v>87</v>
      </c>
      <c r="V2" s="47" t="s">
        <v>88</v>
      </c>
      <c r="W2" s="43" t="s">
        <v>89</v>
      </c>
      <c r="X2" s="48" t="s">
        <v>88</v>
      </c>
      <c r="Y2" s="42" t="s">
        <v>90</v>
      </c>
      <c r="Z2" s="49" t="s">
        <v>91</v>
      </c>
      <c r="AA2" s="50" t="s">
        <v>92</v>
      </c>
      <c r="AB2" s="368"/>
      <c r="AC2" s="369"/>
      <c r="AE2" s="171" t="s">
        <v>67</v>
      </c>
      <c r="AF2" s="211" t="s">
        <v>22</v>
      </c>
      <c r="AG2" s="212" t="s">
        <v>68</v>
      </c>
      <c r="AH2" s="213" t="s">
        <v>69</v>
      </c>
      <c r="AI2" s="214" t="s">
        <v>70</v>
      </c>
      <c r="AJ2" s="215" t="s">
        <v>113</v>
      </c>
    </row>
    <row r="3" spans="1:36" s="41" customFormat="1" ht="14.25" thickTop="1" x14ac:dyDescent="0.15">
      <c r="A3" s="51" t="str">
        <f t="shared" ref="A3:A10" si="0">CONCATENATE(M3,"男",C3,)</f>
        <v>男1</v>
      </c>
      <c r="B3" s="52"/>
      <c r="C3" s="53">
        <v>1</v>
      </c>
      <c r="D3" s="54" t="str">
        <f>入力用!C18&amp;" "&amp;入力用!D18</f>
        <v xml:space="preserve"> </v>
      </c>
      <c r="E3" s="55" t="str">
        <f>入力用!E18&amp;" "&amp;入力用!F18</f>
        <v xml:space="preserve"> </v>
      </c>
      <c r="F3" s="56">
        <f>入力用!G18</f>
        <v>0</v>
      </c>
      <c r="G3" s="57">
        <f>入力用!H18</f>
        <v>0</v>
      </c>
      <c r="H3" s="58" t="s">
        <v>93</v>
      </c>
      <c r="I3" s="59" t="str">
        <f>入力用!C19&amp;" "&amp;入力用!D19</f>
        <v xml:space="preserve"> </v>
      </c>
      <c r="J3" s="55" t="str">
        <f>入力用!E19&amp;" "&amp;入力用!F19</f>
        <v xml:space="preserve"> </v>
      </c>
      <c r="K3" s="56">
        <f>入力用!G19</f>
        <v>0</v>
      </c>
      <c r="L3" s="57">
        <f>入力用!H19</f>
        <v>0</v>
      </c>
      <c r="M3" s="60" t="str">
        <f>A1</f>
        <v/>
      </c>
      <c r="N3" s="61" t="s">
        <v>93</v>
      </c>
      <c r="O3" s="62">
        <f>入力用!$C$6</f>
        <v>0</v>
      </c>
      <c r="P3" s="63">
        <f>入力用!$C$5</f>
        <v>0</v>
      </c>
      <c r="Q3" s="64">
        <f>入力用!I18</f>
        <v>0</v>
      </c>
      <c r="R3" s="65" t="str">
        <f>IF($Q3="","",IF($Q3="1位",8,IF($Q3="2位",6,IF($Q3="ﾍﾞｽﾄ4",4,IF($Q3="ﾍﾞｽﾄ8",3,IF($Q3="ﾍﾞｽﾄ16",2,IF($Q3="ﾍﾞｽﾄ32",1,"")))))))</f>
        <v/>
      </c>
      <c r="S3" s="66">
        <f>入力用!I19</f>
        <v>0</v>
      </c>
      <c r="T3" s="67" t="str">
        <f>IF($S3="","",IF($S3="1位",8,IF($S3="2位",6,IF($S3="ﾍﾞｽﾄ4",4,IF($S3="ﾍﾞｽﾄ8",3,IF($S3="ﾍﾞｽﾄ16",2,IF($S3="ﾍﾞｽﾄ32",1,"")))))))</f>
        <v/>
      </c>
      <c r="U3" s="64">
        <f>入力用!J18</f>
        <v>0</v>
      </c>
      <c r="V3" s="65" t="str">
        <f>IF($U3="","",IF($U3="1位",8,IF($U3="2位",6,IF($U3="ﾍﾞｽﾄ4",4,IF($U3="ﾍﾞｽﾄ8",3,IF($U3="ﾍﾞｽﾄ16",2,IF($U3="ﾍﾞｽﾄ32",1,"")))))))</f>
        <v/>
      </c>
      <c r="W3" s="66">
        <f>入力用!J19</f>
        <v>0</v>
      </c>
      <c r="X3" s="67" t="str">
        <f t="shared" ref="X3:X18" si="1">IF($W3="","",IF($W3="1位",8,IF($W3="2位",6,IF($W3="ﾍﾞｽﾄ4",4,IF($W3="ﾍﾞｽﾄ8",3,IF($W3="ﾍﾞｽﾄ16",2,IF($W3="ﾍﾞｽﾄ32",1,"")))))))</f>
        <v/>
      </c>
      <c r="Y3" s="64" t="s">
        <v>25</v>
      </c>
      <c r="Z3" s="68">
        <f>IF($Y3="","",IF($Y3="1位",3,IF($Y3="2位",2,IF($Y3="3位",1,IF($Y3="4位",1,IF($Y3="ﾍﾞｽﾄ8",0.5,""))))))</f>
        <v>3</v>
      </c>
      <c r="AA3" s="69">
        <f>IF($Y3="","",IF($Y3="1位",3,IF($Y3="2位",2,IF($Y3="3位",1,IF($Y3="4位",1,IF($Y3="ﾍﾞｽﾄ8",0.5,""))))))</f>
        <v>3</v>
      </c>
      <c r="AB3" s="53">
        <f>SUM(R3,T3,$V3,$X3,Z3,$AA3)</f>
        <v>6</v>
      </c>
      <c r="AC3" s="58">
        <f t="shared" ref="AC3:AC10" si="2">IF($AB3="","",RANK($AB3,$AB$3:$AB$10))</f>
        <v>1</v>
      </c>
      <c r="AE3" s="216" t="str">
        <f>IF(入力用!J7="","",入力用!$C$6)</f>
        <v/>
      </c>
      <c r="AF3" s="217" t="str">
        <f>IF(入力用!J7="","",入力用!J7)</f>
        <v/>
      </c>
      <c r="AG3" s="218" t="str">
        <f>IF(入力用!K7="","",入力用!K7)</f>
        <v/>
      </c>
      <c r="AH3" s="219" t="str">
        <f>IF(入力用!L7="","",入力用!L7)</f>
        <v/>
      </c>
      <c r="AI3" s="232" t="str">
        <f>IF(入力用!M7="","",入力用!M7)</f>
        <v/>
      </c>
      <c r="AJ3" s="220" t="str">
        <f>IF(入力用!N7="","",入力用!N7)</f>
        <v/>
      </c>
    </row>
    <row r="4" spans="1:36" x14ac:dyDescent="0.15">
      <c r="A4" s="51" t="str">
        <f t="shared" si="0"/>
        <v>男2</v>
      </c>
      <c r="B4" s="52"/>
      <c r="C4" s="53">
        <v>2</v>
      </c>
      <c r="D4" s="54" t="str">
        <f>入力用!C20&amp;" "&amp;入力用!D20</f>
        <v xml:space="preserve"> </v>
      </c>
      <c r="E4" s="55" t="str">
        <f>入力用!E20&amp;" "&amp;入力用!F20</f>
        <v xml:space="preserve"> </v>
      </c>
      <c r="F4" s="56">
        <f>入力用!G20</f>
        <v>0</v>
      </c>
      <c r="G4" s="57">
        <f>入力用!H20</f>
        <v>0</v>
      </c>
      <c r="H4" s="58" t="s">
        <v>93</v>
      </c>
      <c r="I4" s="59" t="str">
        <f>入力用!C21&amp;" "&amp;入力用!D21</f>
        <v xml:space="preserve"> </v>
      </c>
      <c r="J4" s="55" t="str">
        <f>入力用!E21&amp;" "&amp;入力用!F21</f>
        <v xml:space="preserve"> </v>
      </c>
      <c r="K4" s="56">
        <f>入力用!G21</f>
        <v>0</v>
      </c>
      <c r="L4" s="57">
        <f>入力用!H21</f>
        <v>0</v>
      </c>
      <c r="M4" s="60" t="str">
        <f>$M$3</f>
        <v/>
      </c>
      <c r="N4" s="61" t="s">
        <v>93</v>
      </c>
      <c r="O4" s="62">
        <f>入力用!$C$6</f>
        <v>0</v>
      </c>
      <c r="P4" s="63">
        <f>入力用!$C$5</f>
        <v>0</v>
      </c>
      <c r="Q4" s="64">
        <f>入力用!I20</f>
        <v>0</v>
      </c>
      <c r="R4" s="237" t="str">
        <f t="shared" ref="R4:R17" si="3">IF($Q4="","",IF($Q4="1位",8,IF($Q4="2位",6,IF($Q4="ﾍﾞｽﾄ4",4,IF($Q4="ﾍﾞｽﾄ8",3,IF($Q4="ﾍﾞｽﾄ16",2,IF($Q4="ﾍﾞｽﾄ32",1,"")))))))</f>
        <v/>
      </c>
      <c r="S4" s="238">
        <f>入力用!I21</f>
        <v>0</v>
      </c>
      <c r="T4" s="239" t="str">
        <f t="shared" ref="T4:T18" si="4">IF($S4="","",IF($S4="1位",8,IF($S4="2位",6,IF($S4="ﾍﾞｽﾄ4",4,IF($S4="ﾍﾞｽﾄ8",3,IF($S4="ﾍﾞｽﾄ16",2,IF($S4="ﾍﾞｽﾄ32",1,"")))))))</f>
        <v/>
      </c>
      <c r="U4" s="64">
        <f>入力用!J20</f>
        <v>0</v>
      </c>
      <c r="V4" s="65" t="str">
        <f t="shared" ref="V4:V18" si="5">IF($U4="","",IF($U4="1位",8,IF($U4="2位",6,IF($U4="ﾍﾞｽﾄ4",4,IF($U4="ﾍﾞｽﾄ8",3,IF($U4="ﾍﾞｽﾄ16",2,IF($U4="ﾍﾞｽﾄ32",1,"")))))))</f>
        <v/>
      </c>
      <c r="W4" s="66">
        <f>入力用!J21</f>
        <v>0</v>
      </c>
      <c r="X4" s="67" t="str">
        <f t="shared" si="1"/>
        <v/>
      </c>
      <c r="Y4" s="64" t="s">
        <v>26</v>
      </c>
      <c r="Z4" s="68">
        <f t="shared" ref="Z4:AA10" si="6">IF($Y4="","",IF($Y4="1位",3,IF($Y4="2位",2,IF($Y4="3位",1,IF($Y4="4位",1,IF($Y4="ﾍﾞｽﾄ8",0.5,""))))))</f>
        <v>2</v>
      </c>
      <c r="AA4" s="69">
        <f t="shared" si="6"/>
        <v>2</v>
      </c>
      <c r="AB4" s="53">
        <f t="shared" ref="AB4:AB10" si="7">SUM(R4,T4,$V4,$X4,Z4,$AA4)</f>
        <v>4</v>
      </c>
      <c r="AC4" s="58">
        <f t="shared" si="2"/>
        <v>2</v>
      </c>
      <c r="AE4" s="221" t="str">
        <f>IF(入力用!J8="","",入力用!$C$6)</f>
        <v/>
      </c>
      <c r="AF4" s="222" t="str">
        <f>IF(入力用!J8="","",入力用!J8)</f>
        <v/>
      </c>
      <c r="AG4" s="223" t="str">
        <f>IF(入力用!K8="","",入力用!K8)</f>
        <v/>
      </c>
      <c r="AH4" s="224" t="str">
        <f>IF(入力用!L8="","",入力用!L8)</f>
        <v/>
      </c>
      <c r="AI4" s="233" t="str">
        <f>IF(入力用!M8="","",入力用!M8)</f>
        <v/>
      </c>
      <c r="AJ4" s="225" t="str">
        <f>IF(入力用!N8="","",入力用!N8)</f>
        <v/>
      </c>
    </row>
    <row r="5" spans="1:36" x14ac:dyDescent="0.15">
      <c r="A5" s="70" t="str">
        <f t="shared" si="0"/>
        <v>男3</v>
      </c>
      <c r="B5" s="71"/>
      <c r="C5" s="72">
        <v>3</v>
      </c>
      <c r="D5" s="73" t="str">
        <f>入力用!C22&amp;" "&amp;入力用!D22</f>
        <v xml:space="preserve"> </v>
      </c>
      <c r="E5" s="74" t="str">
        <f>入力用!E22&amp;" "&amp;入力用!F22</f>
        <v xml:space="preserve"> </v>
      </c>
      <c r="F5" s="75">
        <f>入力用!G22</f>
        <v>0</v>
      </c>
      <c r="G5" s="76">
        <f>入力用!H22</f>
        <v>0</v>
      </c>
      <c r="H5" s="77" t="s">
        <v>93</v>
      </c>
      <c r="I5" s="78" t="str">
        <f>入力用!C23&amp;" "&amp;入力用!D23</f>
        <v xml:space="preserve"> </v>
      </c>
      <c r="J5" s="74" t="str">
        <f>入力用!E23&amp;" "&amp;入力用!F23</f>
        <v xml:space="preserve"> </v>
      </c>
      <c r="K5" s="75">
        <f>入力用!G23</f>
        <v>0</v>
      </c>
      <c r="L5" s="76">
        <f>入力用!H23</f>
        <v>0</v>
      </c>
      <c r="M5" s="79" t="str">
        <f t="shared" ref="M5:M18" si="8">$M$3</f>
        <v/>
      </c>
      <c r="N5" s="80" t="s">
        <v>93</v>
      </c>
      <c r="O5" s="81">
        <f>入力用!$C$6</f>
        <v>0</v>
      </c>
      <c r="P5" s="82">
        <f>入力用!$C$5</f>
        <v>0</v>
      </c>
      <c r="Q5" s="83">
        <f>入力用!I22</f>
        <v>0</v>
      </c>
      <c r="R5" s="84" t="str">
        <f t="shared" si="3"/>
        <v/>
      </c>
      <c r="S5" s="85">
        <f>入力用!I23</f>
        <v>0</v>
      </c>
      <c r="T5" s="86" t="str">
        <f t="shared" si="4"/>
        <v/>
      </c>
      <c r="U5" s="83">
        <f>入力用!J22</f>
        <v>0</v>
      </c>
      <c r="V5" s="84" t="str">
        <f t="shared" si="5"/>
        <v/>
      </c>
      <c r="W5" s="85">
        <f>入力用!J23</f>
        <v>0</v>
      </c>
      <c r="X5" s="86" t="str">
        <f t="shared" si="1"/>
        <v/>
      </c>
      <c r="Y5" s="83" t="s">
        <v>94</v>
      </c>
      <c r="Z5" s="87">
        <f t="shared" si="6"/>
        <v>1</v>
      </c>
      <c r="AA5" s="88">
        <f t="shared" si="6"/>
        <v>1</v>
      </c>
      <c r="AB5" s="53">
        <f t="shared" si="7"/>
        <v>2</v>
      </c>
      <c r="AC5" s="77">
        <f t="shared" si="2"/>
        <v>3</v>
      </c>
      <c r="AE5" s="221" t="str">
        <f>IF(入力用!J9="","",入力用!$C$6)</f>
        <v/>
      </c>
      <c r="AF5" s="222" t="str">
        <f>IF(入力用!J9="","",入力用!J9)</f>
        <v/>
      </c>
      <c r="AG5" s="223" t="str">
        <f>IF(入力用!K9="","",入力用!K9)</f>
        <v/>
      </c>
      <c r="AH5" s="224" t="str">
        <f>IF(入力用!L9="","",入力用!L9)</f>
        <v/>
      </c>
      <c r="AI5" s="233" t="str">
        <f>IF(入力用!M9="","",入力用!M9)</f>
        <v/>
      </c>
      <c r="AJ5" s="225" t="str">
        <f>IF(入力用!N9="","",入力用!N9)</f>
        <v/>
      </c>
    </row>
    <row r="6" spans="1:36" ht="14.25" thickBot="1" x14ac:dyDescent="0.2">
      <c r="A6" s="89" t="str">
        <f t="shared" si="0"/>
        <v>男4</v>
      </c>
      <c r="B6" s="90"/>
      <c r="C6" s="91">
        <v>4</v>
      </c>
      <c r="D6" s="92" t="str">
        <f>入力用!C24&amp;" "&amp;入力用!D24</f>
        <v xml:space="preserve"> </v>
      </c>
      <c r="E6" s="93" t="str">
        <f>入力用!E24&amp;" "&amp;入力用!F24</f>
        <v xml:space="preserve"> </v>
      </c>
      <c r="F6" s="94">
        <f>入力用!G24</f>
        <v>0</v>
      </c>
      <c r="G6" s="95">
        <f>入力用!H24</f>
        <v>0</v>
      </c>
      <c r="H6" s="96" t="s">
        <v>93</v>
      </c>
      <c r="I6" s="97" t="str">
        <f>入力用!C25&amp;" "&amp;入力用!D25</f>
        <v xml:space="preserve"> </v>
      </c>
      <c r="J6" s="93" t="str">
        <f>入力用!E25&amp;" "&amp;入力用!F25</f>
        <v xml:space="preserve"> </v>
      </c>
      <c r="K6" s="94">
        <f>入力用!G25</f>
        <v>0</v>
      </c>
      <c r="L6" s="95">
        <f>入力用!H25</f>
        <v>0</v>
      </c>
      <c r="M6" s="98" t="str">
        <f t="shared" si="8"/>
        <v/>
      </c>
      <c r="N6" s="99" t="s">
        <v>93</v>
      </c>
      <c r="O6" s="100">
        <f>入力用!$C$6</f>
        <v>0</v>
      </c>
      <c r="P6" s="101">
        <f>入力用!$C$5</f>
        <v>0</v>
      </c>
      <c r="Q6" s="102">
        <f>入力用!I24</f>
        <v>0</v>
      </c>
      <c r="R6" s="160" t="str">
        <f t="shared" si="3"/>
        <v/>
      </c>
      <c r="S6" s="161">
        <f>入力用!I25</f>
        <v>0</v>
      </c>
      <c r="T6" s="162" t="str">
        <f t="shared" si="4"/>
        <v/>
      </c>
      <c r="U6" s="102">
        <f>入力用!J24</f>
        <v>0</v>
      </c>
      <c r="V6" s="103" t="str">
        <f t="shared" si="5"/>
        <v/>
      </c>
      <c r="W6" s="104">
        <f>入力用!J25</f>
        <v>0</v>
      </c>
      <c r="X6" s="105" t="str">
        <f t="shared" si="1"/>
        <v/>
      </c>
      <c r="Y6" s="102" t="s">
        <v>95</v>
      </c>
      <c r="Z6" s="106">
        <f t="shared" si="6"/>
        <v>1</v>
      </c>
      <c r="AA6" s="107">
        <f t="shared" si="6"/>
        <v>1</v>
      </c>
      <c r="AB6" s="53">
        <f t="shared" si="7"/>
        <v>2</v>
      </c>
      <c r="AC6" s="96">
        <f t="shared" si="2"/>
        <v>3</v>
      </c>
      <c r="AE6" s="226" t="str">
        <f>IF(入力用!J10="","",入力用!$C$6)</f>
        <v/>
      </c>
      <c r="AF6" s="227" t="str">
        <f>IF(入力用!J10="","",入力用!J10)</f>
        <v/>
      </c>
      <c r="AG6" s="228" t="str">
        <f>IF(入力用!K10="","",入力用!K10)</f>
        <v/>
      </c>
      <c r="AH6" s="229" t="str">
        <f>IF(入力用!L10="","",入力用!L10)</f>
        <v/>
      </c>
      <c r="AI6" s="234" t="str">
        <f>IF(入力用!M10="","",入力用!M10)</f>
        <v/>
      </c>
      <c r="AJ6" s="230" t="str">
        <f>IF(入力用!N10="","",入力用!N10)</f>
        <v/>
      </c>
    </row>
    <row r="7" spans="1:36" ht="14.25" thickTop="1" x14ac:dyDescent="0.15">
      <c r="A7" s="108" t="str">
        <f t="shared" si="0"/>
        <v>男5</v>
      </c>
      <c r="B7" s="109"/>
      <c r="C7" s="110">
        <v>5</v>
      </c>
      <c r="D7" s="111" t="str">
        <f>入力用!C26&amp;" "&amp;入力用!D26</f>
        <v xml:space="preserve"> </v>
      </c>
      <c r="E7" s="112" t="str">
        <f>入力用!E26&amp;" "&amp;入力用!F26</f>
        <v xml:space="preserve"> </v>
      </c>
      <c r="F7" s="113">
        <f>入力用!G26</f>
        <v>0</v>
      </c>
      <c r="G7" s="114">
        <f>入力用!H26</f>
        <v>0</v>
      </c>
      <c r="H7" s="115" t="s">
        <v>93</v>
      </c>
      <c r="I7" s="116" t="str">
        <f>入力用!C27&amp;" "&amp;入力用!D27</f>
        <v xml:space="preserve"> </v>
      </c>
      <c r="J7" s="112" t="str">
        <f>入力用!E27&amp;" "&amp;入力用!F27</f>
        <v xml:space="preserve"> </v>
      </c>
      <c r="K7" s="113">
        <f>入力用!G27</f>
        <v>0</v>
      </c>
      <c r="L7" s="114">
        <f>入力用!H27</f>
        <v>0</v>
      </c>
      <c r="M7" s="117" t="str">
        <f t="shared" si="8"/>
        <v/>
      </c>
      <c r="N7" s="118" t="s">
        <v>93</v>
      </c>
      <c r="O7" s="119">
        <f>入力用!$C$6</f>
        <v>0</v>
      </c>
      <c r="P7" s="120">
        <f>入力用!$C$5</f>
        <v>0</v>
      </c>
      <c r="Q7" s="121">
        <f>入力用!I26</f>
        <v>0</v>
      </c>
      <c r="R7" s="84" t="str">
        <f t="shared" si="3"/>
        <v/>
      </c>
      <c r="S7" s="85">
        <f>入力用!I27</f>
        <v>0</v>
      </c>
      <c r="T7" s="86" t="str">
        <f t="shared" si="4"/>
        <v/>
      </c>
      <c r="U7" s="121">
        <f>入力用!J26</f>
        <v>0</v>
      </c>
      <c r="V7" s="122" t="str">
        <f t="shared" si="5"/>
        <v/>
      </c>
      <c r="W7" s="123">
        <f>入力用!J27</f>
        <v>0</v>
      </c>
      <c r="X7" s="124" t="str">
        <f t="shared" si="1"/>
        <v/>
      </c>
      <c r="Y7" s="121" t="s">
        <v>96</v>
      </c>
      <c r="Z7" s="125">
        <f t="shared" si="6"/>
        <v>0.5</v>
      </c>
      <c r="AA7" s="126">
        <f t="shared" si="6"/>
        <v>0.5</v>
      </c>
      <c r="AB7" s="53">
        <f t="shared" si="7"/>
        <v>1</v>
      </c>
      <c r="AC7" s="115">
        <f t="shared" si="2"/>
        <v>5</v>
      </c>
      <c r="AE7" s="231" t="s">
        <v>129</v>
      </c>
    </row>
    <row r="8" spans="1:36" x14ac:dyDescent="0.15">
      <c r="A8" s="127" t="str">
        <f t="shared" si="0"/>
        <v>男6</v>
      </c>
      <c r="B8" s="128"/>
      <c r="C8" s="129">
        <v>6</v>
      </c>
      <c r="D8" s="130" t="str">
        <f>入力用!C28&amp;" "&amp;入力用!D28</f>
        <v xml:space="preserve"> </v>
      </c>
      <c r="E8" s="131" t="str">
        <f>入力用!E28&amp;" "&amp;入力用!F28</f>
        <v xml:space="preserve"> </v>
      </c>
      <c r="F8" s="132">
        <f>入力用!G28</f>
        <v>0</v>
      </c>
      <c r="G8" s="133">
        <f>入力用!H28</f>
        <v>0</v>
      </c>
      <c r="H8" s="134" t="s">
        <v>93</v>
      </c>
      <c r="I8" s="135" t="str">
        <f>入力用!C29&amp;" "&amp;入力用!D29</f>
        <v xml:space="preserve"> </v>
      </c>
      <c r="J8" s="131" t="str">
        <f>入力用!E29&amp;" "&amp;入力用!F29</f>
        <v xml:space="preserve"> </v>
      </c>
      <c r="K8" s="132">
        <f>入力用!G29</f>
        <v>0</v>
      </c>
      <c r="L8" s="133">
        <f>入力用!H29</f>
        <v>0</v>
      </c>
      <c r="M8" s="136" t="str">
        <f t="shared" si="8"/>
        <v/>
      </c>
      <c r="N8" s="137" t="s">
        <v>93</v>
      </c>
      <c r="O8" s="138">
        <f>入力用!$C$6</f>
        <v>0</v>
      </c>
      <c r="P8" s="139">
        <f>入力用!$C$5</f>
        <v>0</v>
      </c>
      <c r="Q8" s="140">
        <f>入力用!I28</f>
        <v>0</v>
      </c>
      <c r="R8" s="141" t="str">
        <f t="shared" si="3"/>
        <v/>
      </c>
      <c r="S8" s="142">
        <f>入力用!I29</f>
        <v>0</v>
      </c>
      <c r="T8" s="143" t="str">
        <f t="shared" si="4"/>
        <v/>
      </c>
      <c r="U8" s="140">
        <f>入力用!J28</f>
        <v>0</v>
      </c>
      <c r="V8" s="141" t="str">
        <f t="shared" si="5"/>
        <v/>
      </c>
      <c r="W8" s="142">
        <f>入力用!J29</f>
        <v>0</v>
      </c>
      <c r="X8" s="143" t="str">
        <f t="shared" si="1"/>
        <v/>
      </c>
      <c r="Y8" s="140" t="s">
        <v>96</v>
      </c>
      <c r="Z8" s="144">
        <f t="shared" si="6"/>
        <v>0.5</v>
      </c>
      <c r="AA8" s="145">
        <f t="shared" si="6"/>
        <v>0.5</v>
      </c>
      <c r="AB8" s="53">
        <f t="shared" si="7"/>
        <v>1</v>
      </c>
      <c r="AC8" s="134">
        <f t="shared" si="2"/>
        <v>5</v>
      </c>
    </row>
    <row r="9" spans="1:36" x14ac:dyDescent="0.15">
      <c r="A9" s="127" t="str">
        <f t="shared" si="0"/>
        <v>男7</v>
      </c>
      <c r="B9" s="128"/>
      <c r="C9" s="129">
        <v>7</v>
      </c>
      <c r="D9" s="130" t="str">
        <f>入力用!C30&amp;" "&amp;入力用!D30</f>
        <v xml:space="preserve"> </v>
      </c>
      <c r="E9" s="131" t="str">
        <f>入力用!E30&amp;" "&amp;入力用!F30</f>
        <v xml:space="preserve"> </v>
      </c>
      <c r="F9" s="132">
        <f>入力用!G30</f>
        <v>0</v>
      </c>
      <c r="G9" s="133">
        <f>入力用!H30</f>
        <v>0</v>
      </c>
      <c r="H9" s="134" t="s">
        <v>93</v>
      </c>
      <c r="I9" s="135" t="str">
        <f>入力用!C31&amp;" "&amp;入力用!D31</f>
        <v xml:space="preserve"> </v>
      </c>
      <c r="J9" s="131" t="str">
        <f>入力用!E31&amp;" "&amp;入力用!F31</f>
        <v xml:space="preserve"> </v>
      </c>
      <c r="K9" s="132">
        <f>入力用!G31</f>
        <v>0</v>
      </c>
      <c r="L9" s="133">
        <f>入力用!H31</f>
        <v>0</v>
      </c>
      <c r="M9" s="136" t="str">
        <f t="shared" si="8"/>
        <v/>
      </c>
      <c r="N9" s="137" t="s">
        <v>93</v>
      </c>
      <c r="O9" s="138">
        <f>入力用!$C$6</f>
        <v>0</v>
      </c>
      <c r="P9" s="139">
        <f>入力用!$C$5</f>
        <v>0</v>
      </c>
      <c r="Q9" s="140">
        <f>入力用!I30</f>
        <v>0</v>
      </c>
      <c r="R9" s="141" t="str">
        <f t="shared" si="3"/>
        <v/>
      </c>
      <c r="S9" s="142">
        <f>入力用!I31</f>
        <v>0</v>
      </c>
      <c r="T9" s="143" t="str">
        <f t="shared" si="4"/>
        <v/>
      </c>
      <c r="U9" s="140">
        <f>入力用!J30</f>
        <v>0</v>
      </c>
      <c r="V9" s="141" t="str">
        <f t="shared" si="5"/>
        <v/>
      </c>
      <c r="W9" s="142">
        <f>入力用!J31</f>
        <v>0</v>
      </c>
      <c r="X9" s="143" t="str">
        <f t="shared" si="1"/>
        <v/>
      </c>
      <c r="Y9" s="140" t="s">
        <v>96</v>
      </c>
      <c r="Z9" s="144">
        <f t="shared" si="6"/>
        <v>0.5</v>
      </c>
      <c r="AA9" s="145">
        <f t="shared" si="6"/>
        <v>0.5</v>
      </c>
      <c r="AB9" s="53">
        <f t="shared" si="7"/>
        <v>1</v>
      </c>
      <c r="AC9" s="134">
        <f t="shared" si="2"/>
        <v>5</v>
      </c>
    </row>
    <row r="10" spans="1:36" x14ac:dyDescent="0.15">
      <c r="A10" s="146" t="str">
        <f t="shared" si="0"/>
        <v>男8</v>
      </c>
      <c r="B10" s="147"/>
      <c r="C10" s="148">
        <v>8</v>
      </c>
      <c r="D10" s="149" t="str">
        <f>入力用!C32&amp;" "&amp;入力用!D32</f>
        <v xml:space="preserve"> </v>
      </c>
      <c r="E10" s="150" t="str">
        <f>入力用!E32&amp;" "&amp;入力用!F32</f>
        <v xml:space="preserve"> </v>
      </c>
      <c r="F10" s="151">
        <f>入力用!G32</f>
        <v>0</v>
      </c>
      <c r="G10" s="152">
        <f>入力用!H32</f>
        <v>0</v>
      </c>
      <c r="H10" s="153" t="s">
        <v>93</v>
      </c>
      <c r="I10" s="154" t="str">
        <f>入力用!C33&amp;" "&amp;入力用!D33</f>
        <v xml:space="preserve"> </v>
      </c>
      <c r="J10" s="150" t="str">
        <f>入力用!E33&amp;" "&amp;入力用!F33</f>
        <v xml:space="preserve"> </v>
      </c>
      <c r="K10" s="151">
        <f>入力用!G33</f>
        <v>0</v>
      </c>
      <c r="L10" s="152">
        <f>入力用!H33</f>
        <v>0</v>
      </c>
      <c r="M10" s="155" t="str">
        <f t="shared" si="8"/>
        <v/>
      </c>
      <c r="N10" s="156" t="s">
        <v>93</v>
      </c>
      <c r="O10" s="157">
        <f>入力用!$C$6</f>
        <v>0</v>
      </c>
      <c r="P10" s="158">
        <f>入力用!$C$5</f>
        <v>0</v>
      </c>
      <c r="Q10" s="159">
        <f>入力用!I32</f>
        <v>0</v>
      </c>
      <c r="R10" s="160" t="str">
        <f t="shared" si="3"/>
        <v/>
      </c>
      <c r="S10" s="161">
        <f>入力用!I33</f>
        <v>0</v>
      </c>
      <c r="T10" s="162" t="str">
        <f t="shared" si="4"/>
        <v/>
      </c>
      <c r="U10" s="159">
        <f>入力用!J32</f>
        <v>0</v>
      </c>
      <c r="V10" s="160" t="str">
        <f t="shared" si="5"/>
        <v/>
      </c>
      <c r="W10" s="161">
        <f>入力用!J33</f>
        <v>0</v>
      </c>
      <c r="X10" s="162" t="str">
        <f t="shared" si="1"/>
        <v/>
      </c>
      <c r="Y10" s="159" t="s">
        <v>96</v>
      </c>
      <c r="Z10" s="163">
        <f t="shared" si="6"/>
        <v>0.5</v>
      </c>
      <c r="AA10" s="164">
        <f t="shared" si="6"/>
        <v>0.5</v>
      </c>
      <c r="AB10" s="53">
        <f t="shared" si="7"/>
        <v>1</v>
      </c>
      <c r="AC10" s="153">
        <f t="shared" si="2"/>
        <v>5</v>
      </c>
    </row>
    <row r="11" spans="1:36" x14ac:dyDescent="0.15">
      <c r="A11" s="70" t="str">
        <f t="shared" ref="A11:A18" si="9">CONCATENATE(M11,"男",C11,)</f>
        <v>男9</v>
      </c>
      <c r="B11" s="71"/>
      <c r="C11" s="72">
        <v>9</v>
      </c>
      <c r="D11" s="73" t="str">
        <f>入力用!C34&amp;" "&amp;入力用!D34</f>
        <v xml:space="preserve"> </v>
      </c>
      <c r="E11" s="74" t="str">
        <f>入力用!E34&amp;" "&amp;入力用!F34</f>
        <v xml:space="preserve"> </v>
      </c>
      <c r="F11" s="75">
        <f>入力用!G34</f>
        <v>0</v>
      </c>
      <c r="G11" s="76">
        <f>入力用!H34</f>
        <v>0</v>
      </c>
      <c r="H11" s="77" t="s">
        <v>93</v>
      </c>
      <c r="I11" s="78" t="str">
        <f>入力用!C35&amp;" "&amp;入力用!D35</f>
        <v xml:space="preserve"> </v>
      </c>
      <c r="J11" s="74" t="str">
        <f>入力用!E35&amp;" "&amp;入力用!F35</f>
        <v xml:space="preserve"> </v>
      </c>
      <c r="K11" s="75">
        <f>入力用!G35</f>
        <v>0</v>
      </c>
      <c r="L11" s="76">
        <f>入力用!H35</f>
        <v>0</v>
      </c>
      <c r="M11" s="79" t="str">
        <f t="shared" si="8"/>
        <v/>
      </c>
      <c r="N11" s="80" t="s">
        <v>93</v>
      </c>
      <c r="O11" s="81">
        <f>入力用!$C$6</f>
        <v>0</v>
      </c>
      <c r="P11" s="82">
        <f>入力用!$C$5</f>
        <v>0</v>
      </c>
      <c r="Q11" s="83">
        <f>入力用!I34</f>
        <v>0</v>
      </c>
      <c r="R11" s="84" t="str">
        <f t="shared" si="3"/>
        <v/>
      </c>
      <c r="S11" s="85">
        <f>入力用!I35</f>
        <v>0</v>
      </c>
      <c r="T11" s="86" t="str">
        <f t="shared" si="4"/>
        <v/>
      </c>
      <c r="U11" s="83">
        <f>入力用!J34</f>
        <v>0</v>
      </c>
      <c r="V11" s="84" t="str">
        <f t="shared" si="5"/>
        <v/>
      </c>
      <c r="W11" s="85">
        <f>入力用!J35</f>
        <v>0</v>
      </c>
      <c r="X11" s="86" t="str">
        <f t="shared" si="1"/>
        <v/>
      </c>
      <c r="Y11" s="165"/>
      <c r="Z11" s="165"/>
      <c r="AA11" s="165"/>
    </row>
    <row r="12" spans="1:36" x14ac:dyDescent="0.15">
      <c r="A12" s="127" t="str">
        <f t="shared" si="9"/>
        <v>男10</v>
      </c>
      <c r="B12" s="128"/>
      <c r="C12" s="129">
        <v>10</v>
      </c>
      <c r="D12" s="130" t="str">
        <f>入力用!C36&amp;" "&amp;入力用!D36</f>
        <v xml:space="preserve"> </v>
      </c>
      <c r="E12" s="131" t="str">
        <f>入力用!E36&amp;" "&amp;入力用!F36</f>
        <v xml:space="preserve"> </v>
      </c>
      <c r="F12" s="132">
        <f>入力用!G36</f>
        <v>0</v>
      </c>
      <c r="G12" s="133">
        <f>入力用!H36</f>
        <v>0</v>
      </c>
      <c r="H12" s="134" t="s">
        <v>93</v>
      </c>
      <c r="I12" s="135" t="str">
        <f>入力用!C37&amp;" "&amp;入力用!D37</f>
        <v xml:space="preserve"> </v>
      </c>
      <c r="J12" s="131" t="str">
        <f>入力用!E37&amp;" "&amp;入力用!F37</f>
        <v xml:space="preserve"> </v>
      </c>
      <c r="K12" s="132">
        <f>入力用!G37</f>
        <v>0</v>
      </c>
      <c r="L12" s="133">
        <f>入力用!H37</f>
        <v>0</v>
      </c>
      <c r="M12" s="136" t="str">
        <f t="shared" si="8"/>
        <v/>
      </c>
      <c r="N12" s="137" t="s">
        <v>93</v>
      </c>
      <c r="O12" s="138">
        <f>入力用!$C$6</f>
        <v>0</v>
      </c>
      <c r="P12" s="139">
        <f>入力用!$C$5</f>
        <v>0</v>
      </c>
      <c r="Q12" s="140">
        <f>入力用!I36</f>
        <v>0</v>
      </c>
      <c r="R12" s="141" t="str">
        <f t="shared" si="3"/>
        <v/>
      </c>
      <c r="S12" s="142">
        <f>入力用!I37</f>
        <v>0</v>
      </c>
      <c r="T12" s="143" t="str">
        <f t="shared" si="4"/>
        <v/>
      </c>
      <c r="U12" s="140">
        <f>入力用!J36</f>
        <v>0</v>
      </c>
      <c r="V12" s="141" t="str">
        <f t="shared" si="5"/>
        <v/>
      </c>
      <c r="W12" s="142">
        <f>入力用!J37</f>
        <v>0</v>
      </c>
      <c r="X12" s="143" t="str">
        <f t="shared" si="1"/>
        <v/>
      </c>
      <c r="Y12" s="5" t="s">
        <v>136</v>
      </c>
      <c r="Z12" s="5" t="s">
        <v>140</v>
      </c>
    </row>
    <row r="13" spans="1:36" x14ac:dyDescent="0.15">
      <c r="A13" s="127" t="str">
        <f t="shared" si="9"/>
        <v>男11</v>
      </c>
      <c r="B13" s="128"/>
      <c r="C13" s="129">
        <v>11</v>
      </c>
      <c r="D13" s="130" t="str">
        <f>入力用!C38&amp;" "&amp;入力用!D38</f>
        <v xml:space="preserve"> </v>
      </c>
      <c r="E13" s="131" t="str">
        <f>入力用!E38&amp;" "&amp;入力用!F38</f>
        <v xml:space="preserve"> </v>
      </c>
      <c r="F13" s="132">
        <f>入力用!G38</f>
        <v>0</v>
      </c>
      <c r="G13" s="133">
        <f>入力用!H38</f>
        <v>0</v>
      </c>
      <c r="H13" s="134" t="s">
        <v>93</v>
      </c>
      <c r="I13" s="135" t="str">
        <f>入力用!C39&amp;" "&amp;入力用!D39</f>
        <v xml:space="preserve"> </v>
      </c>
      <c r="J13" s="131" t="str">
        <f>入力用!E39&amp;" "&amp;入力用!F39</f>
        <v xml:space="preserve"> </v>
      </c>
      <c r="K13" s="132">
        <f>入力用!G39</f>
        <v>0</v>
      </c>
      <c r="L13" s="133">
        <f>入力用!H39</f>
        <v>0</v>
      </c>
      <c r="M13" s="136" t="str">
        <f t="shared" si="8"/>
        <v/>
      </c>
      <c r="N13" s="137" t="s">
        <v>93</v>
      </c>
      <c r="O13" s="138">
        <f>入力用!$C$6</f>
        <v>0</v>
      </c>
      <c r="P13" s="139">
        <f>入力用!$C$5</f>
        <v>0</v>
      </c>
      <c r="Q13" s="140">
        <f>入力用!I38</f>
        <v>0</v>
      </c>
      <c r="R13" s="141" t="str">
        <f t="shared" si="3"/>
        <v/>
      </c>
      <c r="S13" s="142">
        <f>入力用!I39</f>
        <v>0</v>
      </c>
      <c r="T13" s="143" t="str">
        <f t="shared" si="4"/>
        <v/>
      </c>
      <c r="U13" s="140">
        <f>入力用!J38</f>
        <v>0</v>
      </c>
      <c r="V13" s="141" t="str">
        <f t="shared" si="5"/>
        <v/>
      </c>
      <c r="W13" s="142">
        <f>入力用!J39</f>
        <v>0</v>
      </c>
      <c r="X13" s="143" t="str">
        <f t="shared" si="1"/>
        <v/>
      </c>
      <c r="Y13" s="5" t="s">
        <v>134</v>
      </c>
      <c r="Z13" s="5" t="s">
        <v>141</v>
      </c>
    </row>
    <row r="14" spans="1:36" x14ac:dyDescent="0.15">
      <c r="A14" s="127" t="str">
        <f t="shared" si="9"/>
        <v>男12</v>
      </c>
      <c r="B14" s="128"/>
      <c r="C14" s="129">
        <v>12</v>
      </c>
      <c r="D14" s="130" t="str">
        <f>入力用!C40&amp;" "&amp;入力用!D40</f>
        <v xml:space="preserve"> </v>
      </c>
      <c r="E14" s="131" t="str">
        <f>入力用!E40&amp;" "&amp;入力用!F40</f>
        <v xml:space="preserve"> </v>
      </c>
      <c r="F14" s="132">
        <f>入力用!G40</f>
        <v>0</v>
      </c>
      <c r="G14" s="133">
        <f>入力用!H40</f>
        <v>0</v>
      </c>
      <c r="H14" s="134" t="s">
        <v>93</v>
      </c>
      <c r="I14" s="135" t="str">
        <f>入力用!C41&amp;" "&amp;入力用!D41</f>
        <v xml:space="preserve"> </v>
      </c>
      <c r="J14" s="131" t="str">
        <f>入力用!E41&amp;" "&amp;入力用!F41</f>
        <v xml:space="preserve"> </v>
      </c>
      <c r="K14" s="132">
        <f>入力用!G41</f>
        <v>0</v>
      </c>
      <c r="L14" s="133">
        <f>入力用!H41</f>
        <v>0</v>
      </c>
      <c r="M14" s="136" t="str">
        <f t="shared" si="8"/>
        <v/>
      </c>
      <c r="N14" s="137" t="s">
        <v>93</v>
      </c>
      <c r="O14" s="138">
        <f>入力用!$C$6</f>
        <v>0</v>
      </c>
      <c r="P14" s="139">
        <f>入力用!$C$5</f>
        <v>0</v>
      </c>
      <c r="Q14" s="140">
        <f>入力用!I40</f>
        <v>0</v>
      </c>
      <c r="R14" s="141" t="str">
        <f t="shared" si="3"/>
        <v/>
      </c>
      <c r="S14" s="142">
        <f>入力用!I41</f>
        <v>0</v>
      </c>
      <c r="T14" s="143" t="str">
        <f t="shared" si="4"/>
        <v/>
      </c>
      <c r="U14" s="140">
        <f>入力用!J40</f>
        <v>0</v>
      </c>
      <c r="V14" s="141" t="str">
        <f t="shared" si="5"/>
        <v/>
      </c>
      <c r="W14" s="142">
        <f>入力用!J41</f>
        <v>0</v>
      </c>
      <c r="X14" s="143" t="str">
        <f t="shared" si="1"/>
        <v/>
      </c>
      <c r="Y14" s="5" t="s">
        <v>137</v>
      </c>
      <c r="Z14" s="5" t="s">
        <v>142</v>
      </c>
    </row>
    <row r="15" spans="1:36" x14ac:dyDescent="0.15">
      <c r="A15" s="127" t="str">
        <f t="shared" si="9"/>
        <v>男13</v>
      </c>
      <c r="B15" s="128"/>
      <c r="C15" s="129">
        <v>13</v>
      </c>
      <c r="D15" s="130" t="str">
        <f>入力用!C42&amp;" "&amp;入力用!D42</f>
        <v xml:space="preserve"> </v>
      </c>
      <c r="E15" s="131" t="str">
        <f>入力用!E42&amp;" "&amp;入力用!F42</f>
        <v xml:space="preserve"> </v>
      </c>
      <c r="F15" s="132">
        <f>入力用!G42</f>
        <v>0</v>
      </c>
      <c r="G15" s="133">
        <f>入力用!H42</f>
        <v>0</v>
      </c>
      <c r="H15" s="134" t="s">
        <v>93</v>
      </c>
      <c r="I15" s="135" t="str">
        <f>入力用!C43&amp;" "&amp;入力用!D43</f>
        <v xml:space="preserve"> </v>
      </c>
      <c r="J15" s="131" t="str">
        <f>入力用!E43&amp;" "&amp;入力用!F43</f>
        <v xml:space="preserve"> </v>
      </c>
      <c r="K15" s="132">
        <f>入力用!G43</f>
        <v>0</v>
      </c>
      <c r="L15" s="133">
        <f>入力用!H43</f>
        <v>0</v>
      </c>
      <c r="M15" s="136" t="str">
        <f t="shared" si="8"/>
        <v/>
      </c>
      <c r="N15" s="137" t="s">
        <v>93</v>
      </c>
      <c r="O15" s="138">
        <f>入力用!$C$6</f>
        <v>0</v>
      </c>
      <c r="P15" s="139">
        <f>入力用!$C$5</f>
        <v>0</v>
      </c>
      <c r="Q15" s="140">
        <f>入力用!I42</f>
        <v>0</v>
      </c>
      <c r="R15" s="141" t="str">
        <f t="shared" si="3"/>
        <v/>
      </c>
      <c r="S15" s="142">
        <f>入力用!I43</f>
        <v>0</v>
      </c>
      <c r="T15" s="143" t="str">
        <f t="shared" si="4"/>
        <v/>
      </c>
      <c r="U15" s="140">
        <f>入力用!J42</f>
        <v>0</v>
      </c>
      <c r="V15" s="141" t="str">
        <f t="shared" si="5"/>
        <v/>
      </c>
      <c r="W15" s="142">
        <f>入力用!J43</f>
        <v>0</v>
      </c>
      <c r="X15" s="143" t="str">
        <f t="shared" si="1"/>
        <v/>
      </c>
      <c r="Y15" s="5" t="s">
        <v>135</v>
      </c>
      <c r="Z15" s="5" t="s">
        <v>143</v>
      </c>
    </row>
    <row r="16" spans="1:36" x14ac:dyDescent="0.15">
      <c r="A16" s="127" t="str">
        <f t="shared" si="9"/>
        <v>男14</v>
      </c>
      <c r="B16" s="128"/>
      <c r="C16" s="129">
        <v>14</v>
      </c>
      <c r="D16" s="130" t="str">
        <f>入力用!C44&amp;" "&amp;入力用!D44</f>
        <v xml:space="preserve"> </v>
      </c>
      <c r="E16" s="131" t="str">
        <f>入力用!E44&amp;" "&amp;入力用!F44</f>
        <v xml:space="preserve"> </v>
      </c>
      <c r="F16" s="132">
        <f>入力用!G44</f>
        <v>0</v>
      </c>
      <c r="G16" s="133">
        <f>入力用!H44</f>
        <v>0</v>
      </c>
      <c r="H16" s="134" t="s">
        <v>93</v>
      </c>
      <c r="I16" s="135" t="str">
        <f>入力用!C45&amp;" "&amp;入力用!D45</f>
        <v xml:space="preserve"> </v>
      </c>
      <c r="J16" s="131" t="str">
        <f>入力用!E45&amp;" "&amp;入力用!F45</f>
        <v xml:space="preserve"> </v>
      </c>
      <c r="K16" s="132">
        <f>入力用!G45</f>
        <v>0</v>
      </c>
      <c r="L16" s="133">
        <f>入力用!H45</f>
        <v>0</v>
      </c>
      <c r="M16" s="136" t="str">
        <f t="shared" si="8"/>
        <v/>
      </c>
      <c r="N16" s="137" t="s">
        <v>93</v>
      </c>
      <c r="O16" s="138">
        <f>入力用!$C$6</f>
        <v>0</v>
      </c>
      <c r="P16" s="139">
        <f>入力用!$C$5</f>
        <v>0</v>
      </c>
      <c r="Q16" s="140">
        <f>入力用!I44</f>
        <v>0</v>
      </c>
      <c r="R16" s="141" t="str">
        <f t="shared" si="3"/>
        <v/>
      </c>
      <c r="S16" s="142">
        <f>入力用!I45</f>
        <v>0</v>
      </c>
      <c r="T16" s="143" t="str">
        <f t="shared" si="4"/>
        <v/>
      </c>
      <c r="U16" s="140">
        <f>入力用!J44</f>
        <v>0</v>
      </c>
      <c r="V16" s="141" t="str">
        <f t="shared" si="5"/>
        <v/>
      </c>
      <c r="W16" s="142">
        <f>入力用!J45</f>
        <v>0</v>
      </c>
      <c r="X16" s="143" t="str">
        <f t="shared" si="1"/>
        <v/>
      </c>
      <c r="Y16" s="5" t="s">
        <v>138</v>
      </c>
      <c r="Z16" s="5" t="s">
        <v>144</v>
      </c>
    </row>
    <row r="17" spans="1:26" x14ac:dyDescent="0.15">
      <c r="A17" s="127" t="str">
        <f t="shared" si="9"/>
        <v>男15</v>
      </c>
      <c r="B17" s="128"/>
      <c r="C17" s="129">
        <v>15</v>
      </c>
      <c r="D17" s="130" t="str">
        <f>入力用!C46&amp;" "&amp;入力用!D46</f>
        <v xml:space="preserve"> </v>
      </c>
      <c r="E17" s="131" t="str">
        <f>入力用!E46&amp;" "&amp;入力用!F46</f>
        <v xml:space="preserve"> </v>
      </c>
      <c r="F17" s="132">
        <f>入力用!G46</f>
        <v>0</v>
      </c>
      <c r="G17" s="133">
        <f>入力用!H46</f>
        <v>0</v>
      </c>
      <c r="H17" s="134" t="s">
        <v>93</v>
      </c>
      <c r="I17" s="135" t="str">
        <f>入力用!C47&amp;" "&amp;入力用!D47</f>
        <v xml:space="preserve"> </v>
      </c>
      <c r="J17" s="131" t="str">
        <f>入力用!E47&amp;" "&amp;入力用!F47</f>
        <v xml:space="preserve"> </v>
      </c>
      <c r="K17" s="132">
        <f>入力用!G47</f>
        <v>0</v>
      </c>
      <c r="L17" s="133">
        <f>入力用!H47</f>
        <v>0</v>
      </c>
      <c r="M17" s="136" t="str">
        <f t="shared" si="8"/>
        <v/>
      </c>
      <c r="N17" s="137" t="s">
        <v>93</v>
      </c>
      <c r="O17" s="138">
        <f>入力用!$C$6</f>
        <v>0</v>
      </c>
      <c r="P17" s="139">
        <f>入力用!$C$5</f>
        <v>0</v>
      </c>
      <c r="Q17" s="140">
        <f>入力用!I46</f>
        <v>0</v>
      </c>
      <c r="R17" s="141" t="str">
        <f t="shared" si="3"/>
        <v/>
      </c>
      <c r="S17" s="142">
        <f>入力用!I47</f>
        <v>0</v>
      </c>
      <c r="T17" s="143" t="str">
        <f t="shared" si="4"/>
        <v/>
      </c>
      <c r="U17" s="140">
        <f>入力用!J46</f>
        <v>0</v>
      </c>
      <c r="V17" s="141" t="str">
        <f t="shared" si="5"/>
        <v/>
      </c>
      <c r="W17" s="142">
        <f>入力用!J47</f>
        <v>0</v>
      </c>
      <c r="X17" s="143" t="str">
        <f t="shared" si="1"/>
        <v/>
      </c>
      <c r="Y17" s="5" t="s">
        <v>139</v>
      </c>
      <c r="Z17" s="5" t="s">
        <v>145</v>
      </c>
    </row>
    <row r="18" spans="1:26" x14ac:dyDescent="0.15">
      <c r="A18" s="146" t="str">
        <f t="shared" si="9"/>
        <v>男16</v>
      </c>
      <c r="B18" s="147"/>
      <c r="C18" s="148">
        <v>16</v>
      </c>
      <c r="D18" s="149" t="str">
        <f>入力用!C48&amp;" "&amp;入力用!D48</f>
        <v xml:space="preserve"> </v>
      </c>
      <c r="E18" s="150" t="str">
        <f>入力用!E48&amp;" "&amp;入力用!F48</f>
        <v xml:space="preserve"> </v>
      </c>
      <c r="F18" s="151">
        <f>入力用!G48</f>
        <v>0</v>
      </c>
      <c r="G18" s="152">
        <f>入力用!H48</f>
        <v>0</v>
      </c>
      <c r="H18" s="153" t="s">
        <v>93</v>
      </c>
      <c r="I18" s="154" t="str">
        <f>入力用!C49&amp;" "&amp;入力用!D49</f>
        <v xml:space="preserve"> </v>
      </c>
      <c r="J18" s="150" t="str">
        <f>入力用!E49&amp;" "&amp;入力用!F49</f>
        <v xml:space="preserve"> </v>
      </c>
      <c r="K18" s="151">
        <f>入力用!G49</f>
        <v>0</v>
      </c>
      <c r="L18" s="152">
        <f>入力用!H49</f>
        <v>0</v>
      </c>
      <c r="M18" s="155" t="str">
        <f t="shared" si="8"/>
        <v/>
      </c>
      <c r="N18" s="156" t="s">
        <v>93</v>
      </c>
      <c r="O18" s="157">
        <f>入力用!$C$6</f>
        <v>0</v>
      </c>
      <c r="P18" s="158">
        <f>入力用!$C$5</f>
        <v>0</v>
      </c>
      <c r="Q18" s="159">
        <f>入力用!I48</f>
        <v>0</v>
      </c>
      <c r="R18" s="160" t="str">
        <f>IF($Q18="","",IF($Q18="1位",8,IF($Q18="2位",6,IF($Q18="ﾍﾞｽﾄ4",4,IF($Q18="ﾍﾞｽﾄ8",3,IF($Q18="ﾍﾞｽﾄ16",2,IF($Q18="ﾍﾞｽﾄ32",1,"")))))))</f>
        <v/>
      </c>
      <c r="S18" s="161">
        <f>入力用!I49</f>
        <v>0</v>
      </c>
      <c r="T18" s="162" t="str">
        <f t="shared" si="4"/>
        <v/>
      </c>
      <c r="U18" s="159">
        <f>入力用!J48</f>
        <v>0</v>
      </c>
      <c r="V18" s="160" t="str">
        <f t="shared" si="5"/>
        <v/>
      </c>
      <c r="W18" s="161">
        <f>入力用!J49</f>
        <v>0</v>
      </c>
      <c r="X18" s="162" t="str">
        <f t="shared" si="1"/>
        <v/>
      </c>
    </row>
    <row r="91" spans="1:4" x14ac:dyDescent="0.15">
      <c r="D91" s="168" t="s">
        <v>3</v>
      </c>
    </row>
    <row r="92" spans="1:4" x14ac:dyDescent="0.15">
      <c r="A92" s="165" t="s">
        <v>25</v>
      </c>
      <c r="B92" s="165" t="s">
        <v>25</v>
      </c>
      <c r="D92" s="5" t="s">
        <v>75</v>
      </c>
    </row>
    <row r="93" spans="1:4" x14ac:dyDescent="0.15">
      <c r="A93" s="165" t="s">
        <v>26</v>
      </c>
      <c r="B93" s="165" t="s">
        <v>26</v>
      </c>
      <c r="D93" s="5" t="s">
        <v>97</v>
      </c>
    </row>
    <row r="94" spans="1:4" x14ac:dyDescent="0.15">
      <c r="A94" s="165" t="s">
        <v>27</v>
      </c>
      <c r="B94" s="165" t="s">
        <v>94</v>
      </c>
      <c r="D94" s="5" t="s">
        <v>98</v>
      </c>
    </row>
    <row r="95" spans="1:4" x14ac:dyDescent="0.15">
      <c r="A95" s="165" t="s">
        <v>28</v>
      </c>
      <c r="B95" s="165" t="s">
        <v>95</v>
      </c>
      <c r="D95" s="5" t="s">
        <v>99</v>
      </c>
    </row>
    <row r="96" spans="1:4" x14ac:dyDescent="0.15">
      <c r="A96" s="165" t="s">
        <v>29</v>
      </c>
      <c r="B96" s="165" t="s">
        <v>28</v>
      </c>
      <c r="D96" s="5" t="s">
        <v>100</v>
      </c>
    </row>
    <row r="97" spans="1:4" x14ac:dyDescent="0.15">
      <c r="A97" s="165" t="s">
        <v>30</v>
      </c>
      <c r="B97" s="5" t="s">
        <v>101</v>
      </c>
      <c r="D97" s="5" t="s">
        <v>102</v>
      </c>
    </row>
    <row r="98" spans="1:4" x14ac:dyDescent="0.15">
      <c r="A98" s="165" t="s">
        <v>103</v>
      </c>
      <c r="D98" s="5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1">
    <dataValidation type="list" allowBlank="1" showInputMessage="1" showErrorMessage="1" sqref="Y3:Y10" xr:uid="{7580A465-30A9-4337-88E8-10E08F069759}">
      <formula1>$B$92:$B$97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9ﾍﾟｱ以上の印刷用</vt:lpstr>
      <vt:lpstr>印刷用②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長岡　祐樹</cp:lastModifiedBy>
  <cp:lastPrinted>2022-05-21T11:16:21Z</cp:lastPrinted>
  <dcterms:created xsi:type="dcterms:W3CDTF">2008-10-02T08:04:23Z</dcterms:created>
  <dcterms:modified xsi:type="dcterms:W3CDTF">2026-05-26T03:19:51Z</dcterms:modified>
</cp:coreProperties>
</file>