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chiyanagi_2023_10_25\202 近畿大会\R5近畿大会(インドア)\R5エントリー関係\②個人戦出場校用\"/>
    </mc:Choice>
  </mc:AlternateContent>
  <xr:revisionPtr revIDLastSave="0" documentId="13_ncr:1_{1C98F3C7-16FA-4DD9-829F-FFB9F2F1E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2" r:id="rId1"/>
    <sheet name="印刷用①" sheetId="4" r:id="rId2"/>
    <sheet name="8ﾍﾟｱ以上の印刷用" sheetId="5" r:id="rId3"/>
    <sheet name="印刷用②ベンチ入り指導者" sheetId="7" r:id="rId4"/>
    <sheet name="委員長コピペ用" sheetId="6" r:id="rId5"/>
  </sheets>
  <externalReferences>
    <externalReference r:id="rId6"/>
  </externalReferences>
  <definedNames>
    <definedName name="_xlnm.Print_Area" localSheetId="2">'8ﾍﾟｱ以上の印刷用'!$A$1:$K$47</definedName>
    <definedName name="_xlnm.Print_Area" localSheetId="1">印刷用①!$A$1:$K$47</definedName>
    <definedName name="_xlnm.Print_Area" localSheetId="3">印刷用②ベンチ入り指導者!$A$1:$I$27</definedName>
    <definedName name="_xlnm.Print_Area" localSheetId="0">入力用!$A$1:$J$45</definedName>
    <definedName name="印">[1]Sheet2!$B$1:$B$2</definedName>
    <definedName name="男女">[1]Sheet2!$A$1:$A$2</definedName>
  </definedNames>
  <calcPr calcId="191029"/>
</workbook>
</file>

<file path=xl/calcChain.xml><?xml version="1.0" encoding="utf-8"?>
<calcChain xmlns="http://schemas.openxmlformats.org/spreadsheetml/2006/main">
  <c r="F27" i="7" l="1"/>
  <c r="G42" i="5"/>
  <c r="G40" i="5"/>
  <c r="G38" i="5"/>
  <c r="G36" i="5"/>
  <c r="G34" i="5"/>
  <c r="G32" i="5"/>
  <c r="G30" i="5"/>
  <c r="G28" i="5"/>
  <c r="F42" i="5"/>
  <c r="F40" i="5"/>
  <c r="F38" i="5"/>
  <c r="F36" i="5"/>
  <c r="F34" i="5"/>
  <c r="F32" i="5"/>
  <c r="F30" i="5"/>
  <c r="F28" i="5"/>
  <c r="B43" i="5"/>
  <c r="D42" i="5"/>
  <c r="B41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H28" i="5"/>
  <c r="K28" i="5"/>
  <c r="H29" i="5"/>
  <c r="K29" i="5"/>
  <c r="H30" i="5"/>
  <c r="K30" i="5"/>
  <c r="H31" i="5"/>
  <c r="K31" i="5"/>
  <c r="A1" i="5"/>
  <c r="K43" i="4"/>
  <c r="K42" i="4"/>
  <c r="G42" i="4"/>
  <c r="F42" i="4"/>
  <c r="B43" i="4"/>
  <c r="D42" i="4"/>
  <c r="K41" i="4"/>
  <c r="K40" i="4"/>
  <c r="G40" i="4"/>
  <c r="F40" i="4"/>
  <c r="B41" i="4"/>
  <c r="D40" i="4"/>
  <c r="H43" i="4"/>
  <c r="H42" i="4"/>
  <c r="H41" i="4"/>
  <c r="H40" i="4"/>
  <c r="K39" i="4"/>
  <c r="K38" i="4"/>
  <c r="G38" i="4"/>
  <c r="F38" i="4"/>
  <c r="D38" i="4"/>
  <c r="B39" i="4"/>
  <c r="K37" i="4"/>
  <c r="K36" i="4"/>
  <c r="G36" i="4"/>
  <c r="F36" i="4"/>
  <c r="D36" i="4"/>
  <c r="B37" i="4"/>
  <c r="H39" i="4"/>
  <c r="H38" i="4"/>
  <c r="H37" i="4"/>
  <c r="H36" i="4"/>
  <c r="D3" i="6"/>
  <c r="W18" i="6"/>
  <c r="X18" i="6" s="1"/>
  <c r="W17" i="6"/>
  <c r="W16" i="6"/>
  <c r="X16" i="6"/>
  <c r="W15" i="6"/>
  <c r="X15" i="6"/>
  <c r="W14" i="6"/>
  <c r="X14" i="6"/>
  <c r="W13" i="6"/>
  <c r="X13" i="6"/>
  <c r="W12" i="6"/>
  <c r="X12" i="6"/>
  <c r="W11" i="6"/>
  <c r="X11" i="6"/>
  <c r="W10" i="6"/>
  <c r="X10" i="6" s="1"/>
  <c r="W9" i="6"/>
  <c r="X9" i="6" s="1"/>
  <c r="AB9" i="6" s="1"/>
  <c r="W8" i="6"/>
  <c r="W7" i="6"/>
  <c r="X7" i="6" s="1"/>
  <c r="W6" i="6"/>
  <c r="X6" i="6" s="1"/>
  <c r="W5" i="6"/>
  <c r="W4" i="6"/>
  <c r="W3" i="6"/>
  <c r="X8" i="6"/>
  <c r="U18" i="6"/>
  <c r="V18" i="6"/>
  <c r="U17" i="6"/>
  <c r="V17" i="6"/>
  <c r="U16" i="6"/>
  <c r="V16" i="6"/>
  <c r="U15" i="6"/>
  <c r="U14" i="6"/>
  <c r="V14" i="6" s="1"/>
  <c r="U13" i="6"/>
  <c r="V13" i="6"/>
  <c r="U12" i="6"/>
  <c r="V12" i="6" s="1"/>
  <c r="U11" i="6"/>
  <c r="V11" i="6"/>
  <c r="U10" i="6"/>
  <c r="V10" i="6"/>
  <c r="U9" i="6"/>
  <c r="V9" i="6"/>
  <c r="U8" i="6"/>
  <c r="U7" i="6"/>
  <c r="V7" i="6" s="1"/>
  <c r="U6" i="6"/>
  <c r="U3" i="6"/>
  <c r="U4" i="6"/>
  <c r="V4" i="6"/>
  <c r="U5" i="6"/>
  <c r="V5" i="6"/>
  <c r="S4" i="6"/>
  <c r="T4" i="6"/>
  <c r="AB4" i="6" s="1"/>
  <c r="S5" i="6"/>
  <c r="T5" i="6"/>
  <c r="S6" i="6"/>
  <c r="T6" i="6" s="1"/>
  <c r="AB6" i="6" s="1"/>
  <c r="S7" i="6"/>
  <c r="T7" i="6"/>
  <c r="S8" i="6"/>
  <c r="T8" i="6" s="1"/>
  <c r="S9" i="6"/>
  <c r="T9" i="6"/>
  <c r="S10" i="6"/>
  <c r="T10" i="6" s="1"/>
  <c r="AB10" i="6" s="1"/>
  <c r="S11" i="6"/>
  <c r="T11" i="6"/>
  <c r="S12" i="6"/>
  <c r="T12" i="6" s="1"/>
  <c r="S13" i="6"/>
  <c r="T13" i="6"/>
  <c r="AB13" i="6" s="1"/>
  <c r="S14" i="6"/>
  <c r="T14" i="6"/>
  <c r="S15" i="6"/>
  <c r="T15" i="6" s="1"/>
  <c r="AB15" i="6" s="1"/>
  <c r="S16" i="6"/>
  <c r="T16" i="6"/>
  <c r="S17" i="6"/>
  <c r="T17" i="6" s="1"/>
  <c r="AB17" i="6" s="1"/>
  <c r="S18" i="6"/>
  <c r="T18" i="6"/>
  <c r="S3" i="6"/>
  <c r="T3" i="6" s="1"/>
  <c r="Q16" i="6"/>
  <c r="R16" i="6"/>
  <c r="Q17" i="6"/>
  <c r="R17" i="6"/>
  <c r="Q18" i="6"/>
  <c r="R18" i="6"/>
  <c r="Q4" i="6"/>
  <c r="R4" i="6"/>
  <c r="Q5" i="6"/>
  <c r="R5" i="6" s="1"/>
  <c r="AB5" i="6" s="1"/>
  <c r="Q6" i="6"/>
  <c r="R6" i="6"/>
  <c r="Q7" i="6"/>
  <c r="R7" i="6"/>
  <c r="Q8" i="6"/>
  <c r="R8" i="6" s="1"/>
  <c r="AB8" i="6" s="1"/>
  <c r="Q9" i="6"/>
  <c r="R9" i="6"/>
  <c r="Q10" i="6"/>
  <c r="R10" i="6"/>
  <c r="Q11" i="6"/>
  <c r="R11" i="6" s="1"/>
  <c r="AB11" i="6" s="1"/>
  <c r="Q12" i="6"/>
  <c r="R12" i="6"/>
  <c r="AB12" i="6" s="1"/>
  <c r="Q13" i="6"/>
  <c r="R13" i="6"/>
  <c r="Q14" i="6"/>
  <c r="R14" i="6" s="1"/>
  <c r="AB14" i="6" s="1"/>
  <c r="Q15" i="6"/>
  <c r="R15" i="6"/>
  <c r="Q3" i="6"/>
  <c r="R3" i="6" s="1"/>
  <c r="O4" i="6"/>
  <c r="P4" i="6"/>
  <c r="O5" i="6"/>
  <c r="P5" i="6"/>
  <c r="O6" i="6"/>
  <c r="P6" i="6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G3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3" i="6"/>
  <c r="O3" i="6"/>
  <c r="P3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I3" i="6"/>
  <c r="F3" i="6"/>
  <c r="A1" i="6"/>
  <c r="M3" i="6"/>
  <c r="M17" i="6" s="1"/>
  <c r="A17" i="6" s="1"/>
  <c r="M12" i="6"/>
  <c r="A12" i="6"/>
  <c r="U1" i="6"/>
  <c r="Q1" i="6"/>
  <c r="AK4" i="6"/>
  <c r="AK5" i="6"/>
  <c r="AK6" i="6"/>
  <c r="AK3" i="6"/>
  <c r="H10" i="7"/>
  <c r="AG4" i="6"/>
  <c r="AF4" i="6" s="1"/>
  <c r="AH4" i="6"/>
  <c r="AI4" i="6"/>
  <c r="AJ4" i="6"/>
  <c r="AG5" i="6"/>
  <c r="AF5" i="6"/>
  <c r="AH5" i="6"/>
  <c r="AI5" i="6"/>
  <c r="AJ5" i="6"/>
  <c r="AG6" i="6"/>
  <c r="AF6" i="6"/>
  <c r="AH6" i="6"/>
  <c r="AI6" i="6"/>
  <c r="AJ6" i="6"/>
  <c r="AJ3" i="6"/>
  <c r="G10" i="7"/>
  <c r="AI3" i="6"/>
  <c r="F10" i="7"/>
  <c r="AH3" i="6"/>
  <c r="D10" i="7"/>
  <c r="AG3" i="6"/>
  <c r="AF3" i="6"/>
  <c r="B10" i="7"/>
  <c r="AI11" i="6"/>
  <c r="AH11" i="6"/>
  <c r="AG11" i="6"/>
  <c r="AF11" i="6"/>
  <c r="AA18" i="6"/>
  <c r="Z18" i="6"/>
  <c r="AA17" i="6"/>
  <c r="Z17" i="6"/>
  <c r="AA16" i="6"/>
  <c r="AB16" i="6" s="1"/>
  <c r="Z16" i="6"/>
  <c r="AA15" i="6"/>
  <c r="Z15" i="6"/>
  <c r="AA14" i="6"/>
  <c r="Z14" i="6"/>
  <c r="AA13" i="6"/>
  <c r="Z13" i="6"/>
  <c r="AA12" i="6"/>
  <c r="Z12" i="6"/>
  <c r="AA11" i="6"/>
  <c r="Z11" i="6"/>
  <c r="AA10" i="6"/>
  <c r="Z10" i="6"/>
  <c r="AA9" i="6"/>
  <c r="Z9" i="6"/>
  <c r="AA8" i="6"/>
  <c r="Z8" i="6"/>
  <c r="AA7" i="6"/>
  <c r="Z7" i="6"/>
  <c r="AB7" i="6" s="1"/>
  <c r="AA6" i="6"/>
  <c r="Z6" i="6"/>
  <c r="AA5" i="6"/>
  <c r="Z5" i="6"/>
  <c r="AA4" i="6"/>
  <c r="Z4" i="6"/>
  <c r="AA3" i="6"/>
  <c r="Z3" i="6"/>
  <c r="Y1" i="6"/>
  <c r="B11" i="7"/>
  <c r="D11" i="7"/>
  <c r="B12" i="7"/>
  <c r="D12" i="7"/>
  <c r="B13" i="7"/>
  <c r="D13" i="7"/>
  <c r="F11" i="7"/>
  <c r="G11" i="7"/>
  <c r="H11" i="7"/>
  <c r="F12" i="7"/>
  <c r="G12" i="7"/>
  <c r="H12" i="7"/>
  <c r="F13" i="7"/>
  <c r="G13" i="7"/>
  <c r="H13" i="7"/>
  <c r="A2" i="7"/>
  <c r="K25" i="5"/>
  <c r="K24" i="5"/>
  <c r="K35" i="5"/>
  <c r="K34" i="5"/>
  <c r="K33" i="5"/>
  <c r="K32" i="5"/>
  <c r="K39" i="5"/>
  <c r="K38" i="5"/>
  <c r="K37" i="5"/>
  <c r="K36" i="5"/>
  <c r="K43" i="5"/>
  <c r="K42" i="5"/>
  <c r="K41" i="5"/>
  <c r="K40" i="5"/>
  <c r="H43" i="5"/>
  <c r="H42" i="5"/>
  <c r="H41" i="5"/>
  <c r="H40" i="5"/>
  <c r="H39" i="5"/>
  <c r="H38" i="5"/>
  <c r="H37" i="5"/>
  <c r="H36" i="5"/>
  <c r="H35" i="5"/>
  <c r="H34" i="5"/>
  <c r="H33" i="5"/>
  <c r="H32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A1" i="4"/>
  <c r="E5" i="7"/>
  <c r="H1" i="7"/>
  <c r="B27" i="7"/>
  <c r="B5" i="7"/>
  <c r="H9" i="4"/>
  <c r="H7" i="4"/>
  <c r="B27" i="5"/>
  <c r="G26" i="5"/>
  <c r="F26" i="5"/>
  <c r="D26" i="5"/>
  <c r="B25" i="5"/>
  <c r="G24" i="5"/>
  <c r="F24" i="5"/>
  <c r="D24" i="5"/>
  <c r="B23" i="5"/>
  <c r="G22" i="5"/>
  <c r="F22" i="5"/>
  <c r="D22" i="5"/>
  <c r="B21" i="5"/>
  <c r="G20" i="5"/>
  <c r="F20" i="5"/>
  <c r="D20" i="5"/>
  <c r="B19" i="5"/>
  <c r="G18" i="5"/>
  <c r="F18" i="5"/>
  <c r="D18" i="5"/>
  <c r="B17" i="5"/>
  <c r="G16" i="5"/>
  <c r="F16" i="5"/>
  <c r="D16" i="5"/>
  <c r="B15" i="5"/>
  <c r="G14" i="5"/>
  <c r="F14" i="5"/>
  <c r="D14" i="5"/>
  <c r="B13" i="5"/>
  <c r="G12" i="5"/>
  <c r="F12" i="5"/>
  <c r="D12" i="5"/>
  <c r="K27" i="5"/>
  <c r="K26" i="5"/>
  <c r="K23" i="5"/>
  <c r="K22" i="5"/>
  <c r="K21" i="5"/>
  <c r="K20" i="5"/>
  <c r="K19" i="5"/>
  <c r="K18" i="5"/>
  <c r="K17" i="5"/>
  <c r="K16" i="5"/>
  <c r="K15" i="5"/>
  <c r="K14" i="5"/>
  <c r="K13" i="5"/>
  <c r="K12" i="5"/>
  <c r="A46" i="5"/>
  <c r="H9" i="5"/>
  <c r="H7" i="5"/>
  <c r="E5" i="5"/>
  <c r="C5" i="5"/>
  <c r="K4" i="5"/>
  <c r="G4" i="5"/>
  <c r="K3" i="5"/>
  <c r="G3" i="5"/>
  <c r="A3" i="5"/>
  <c r="K2" i="5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A46" i="4"/>
  <c r="K2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4" i="4"/>
  <c r="G3" i="4"/>
  <c r="A3" i="4"/>
  <c r="X3" i="6"/>
  <c r="V3" i="6"/>
  <c r="V15" i="6"/>
  <c r="X5" i="6"/>
  <c r="X17" i="6"/>
  <c r="V6" i="6"/>
  <c r="X4" i="6"/>
  <c r="V8" i="6"/>
  <c r="AE3" i="6"/>
  <c r="M15" i="6"/>
  <c r="A15" i="6"/>
  <c r="M7" i="6"/>
  <c r="A7" i="6"/>
  <c r="M13" i="6"/>
  <c r="A13" i="6"/>
  <c r="M8" i="6"/>
  <c r="A8" i="6"/>
  <c r="M5" i="6"/>
  <c r="A5" i="6"/>
  <c r="M16" i="6"/>
  <c r="A16" i="6"/>
  <c r="M11" i="6"/>
  <c r="A11" i="6" s="1"/>
  <c r="M14" i="6"/>
  <c r="A14" i="6"/>
  <c r="M4" i="6"/>
  <c r="A4" i="6" s="1"/>
  <c r="AC7" i="6" l="1"/>
  <c r="AC14" i="6"/>
  <c r="AB18" i="6"/>
  <c r="AC18" i="6" s="1"/>
  <c r="AC15" i="6"/>
  <c r="AC10" i="6"/>
  <c r="AB3" i="6"/>
  <c r="AC3" i="6" s="1"/>
  <c r="AC11" i="6"/>
  <c r="AC16" i="6"/>
  <c r="AC5" i="6"/>
  <c r="AC17" i="6"/>
  <c r="AC4" i="6"/>
  <c r="A3" i="6"/>
  <c r="M10" i="6"/>
  <c r="A10" i="6" s="1"/>
  <c r="M18" i="6"/>
  <c r="A18" i="6" s="1"/>
  <c r="M6" i="6"/>
  <c r="A6" i="6" s="1"/>
  <c r="M9" i="6"/>
  <c r="A9" i="6" s="1"/>
  <c r="AC9" i="6" l="1"/>
  <c r="AC12" i="6"/>
  <c r="AC6" i="6"/>
  <c r="AC8" i="6"/>
  <c r="AC13" i="6"/>
</calcChain>
</file>

<file path=xl/sharedStrings.xml><?xml version="1.0" encoding="utf-8"?>
<sst xmlns="http://schemas.openxmlformats.org/spreadsheetml/2006/main" count="300" uniqueCount="145">
  <si>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</si>
  <si>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</si>
  <si>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</si>
  <si>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</si>
  <si>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</si>
  <si>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</si>
  <si>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</si>
  <si>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</si>
  <si>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</si>
  <si>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</si>
  <si>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</si>
  <si>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</si>
  <si>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</si>
  <si>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</si>
  <si>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</si>
  <si>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</si>
  <si>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</si>
  <si>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</si>
  <si>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</si>
  <si>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</si>
  <si>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</si>
  <si>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</si>
  <si>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</si>
  <si>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</si>
  <si>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</si>
  <si>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</si>
  <si>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</si>
  <si>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</si>
  <si>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</si>
  <si>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</si>
  <si>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</si>
  <si>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出場</t>
    <rPh sb="0" eb="2">
      <t>シュツジョウ</t>
    </rPh>
    <phoneticPr fontId="3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</si>
  <si>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</si>
  <si>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</si>
  <si>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</si>
  <si>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</si>
  <si>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</si>
  <si>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</si>
  <si>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</si>
  <si>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</si>
  <si>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</si>
  <si>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</si>
  <si>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</si>
  <si>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</si>
  <si>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</si>
  <si>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</si>
  <si>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</si>
  <si>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</si>
  <si>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その他</t>
    <rPh sb="2" eb="3">
      <t>タ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</si>
  <si>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</si>
  <si>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</si>
  <si>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</si>
  <si>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</si>
  <si>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</si>
  <si>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</si>
  <si>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</si>
  <si>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</si>
  <si>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</si>
  <si>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</si>
  <si>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</si>
  <si>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</si>
  <si>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</si>
  <si>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</si>
  <si>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</si>
  <si>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</si>
  <si>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</si>
  <si>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</si>
  <si>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</si>
  <si>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</si>
  <si>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</si>
  <si>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</si>
  <si>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</si>
  <si>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</si>
  <si>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</si>
  <si>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</si>
  <si>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</si>
  <si>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</si>
  <si>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</si>
  <si>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</si>
  <si>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</si>
  <si>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</si>
  <si>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</si>
  <si>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</si>
  <si>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</si>
  <si>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</si>
  <si>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</si>
  <si>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</si>
  <si>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</si>
  <si>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</si>
  <si>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ﾍﾞｽﾄ4</t>
    <phoneticPr fontId="3"/>
  </si>
  <si>
    <t>奈良</t>
    <rPh sb="0" eb="2">
      <t>ナラ</t>
    </rPh>
    <phoneticPr fontId="2"/>
  </si>
  <si>
    <t>ﾍﾞｽﾄ8</t>
    <phoneticPr fontId="3"/>
  </si>
  <si>
    <t>和歌山</t>
    <rPh sb="0" eb="3">
      <t>ワカヤマ</t>
    </rPh>
    <phoneticPr fontId="2"/>
  </si>
  <si>
    <t>ﾍﾞｽﾄ16</t>
    <phoneticPr fontId="3"/>
  </si>
  <si>
    <t xml:space="preserve"> </t>
    <phoneticPr fontId="3"/>
  </si>
  <si>
    <t>滋賀</t>
    <rPh sb="0" eb="2">
      <t>シガ</t>
    </rPh>
    <phoneticPr fontId="2"/>
  </si>
  <si>
    <t>兵庫</t>
    <rPh sb="0" eb="2">
      <t>ヒョウゴ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</si>
  <si>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1"/>
  </si>
  <si>
    <t>学校名</t>
    <rPh sb="0" eb="3">
      <t>ガッコウメイ</t>
    </rPh>
    <phoneticPr fontId="21"/>
  </si>
  <si>
    <t>ベンチ入り指導者</t>
    <rPh sb="3" eb="4">
      <t>イ</t>
    </rPh>
    <rPh sb="5" eb="8">
      <t>シドウシャ</t>
    </rPh>
    <phoneticPr fontId="21"/>
  </si>
  <si>
    <t>氏</t>
    <rPh sb="0" eb="1">
      <t>シ</t>
    </rPh>
    <phoneticPr fontId="21"/>
  </si>
  <si>
    <t>名</t>
    <rPh sb="0" eb="1">
      <t>ナ</t>
    </rPh>
    <phoneticPr fontId="21"/>
  </si>
  <si>
    <t>当該教職員</t>
    <rPh sb="0" eb="2">
      <t>トウガイ</t>
    </rPh>
    <rPh sb="2" eb="5">
      <t>キョウショクイン</t>
    </rPh>
    <phoneticPr fontId="21"/>
  </si>
  <si>
    <t>１．</t>
    <phoneticPr fontId="21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</si>
  <si>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1"/>
  </si>
  <si>
    <t>２．</t>
    <phoneticPr fontId="21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</si>
  <si>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1"/>
  </si>
  <si>
    <t>３．</t>
    <phoneticPr fontId="21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</si>
  <si>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1"/>
  </si>
  <si>
    <t>４．</t>
    <phoneticPr fontId="21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</si>
  <si>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1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</si>
  <si>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1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</si>
  <si>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1"/>
  </si>
  <si>
    <t>印　</t>
    <rPh sb="0" eb="1">
      <t>イン</t>
    </rPh>
    <phoneticPr fontId="21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</si>
  <si>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</si>
  <si>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</si>
  <si>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</si>
  <si>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姓</t>
    <rPh sb="0" eb="1">
      <t>セイ</t>
    </rPh>
    <phoneticPr fontId="3"/>
  </si>
  <si>
    <t>【ベンチ入り指導者】</t>
    <rPh sb="4" eb="5">
      <t>イ</t>
    </rPh>
    <rPh sb="6" eb="9">
      <t>シドウシャ</t>
    </rPh>
    <phoneticPr fontId="2"/>
  </si>
  <si>
    <t>府県名</t>
    <rPh sb="0" eb="2">
      <t>フケン</t>
    </rPh>
    <rPh sb="2" eb="3">
      <t>メイ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</si>
  <si>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</si>
  <si>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</si>
  <si>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</si>
  <si>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</si>
  <si>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長</t>
    <rPh sb="0" eb="1">
      <t>チョウ</t>
    </rPh>
    <phoneticPr fontId="2"/>
  </si>
  <si>
    <t>インドア用</t>
    <rPh sb="4" eb="5">
      <t>ヨウ</t>
    </rPh>
    <phoneticPr fontId="3"/>
  </si>
  <si>
    <t>どれかに○を入力して下さい</t>
    <rPh sb="6" eb="8">
      <t>ニュウリョク</t>
    </rPh>
    <rPh sb="10" eb="11">
      <t>クダ</t>
    </rPh>
    <phoneticPr fontId="21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</si>
  <si>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</si>
  <si>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1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</si>
  <si>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</si>
  <si>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</si>
  <si>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【ベンチ入り指導者以外の登録】</t>
    <rPh sb="4" eb="5">
      <t>イ</t>
    </rPh>
    <rPh sb="6" eb="9">
      <t>シドウシャ</t>
    </rPh>
    <rPh sb="9" eb="11">
      <t>イガイ</t>
    </rPh>
    <rPh sb="12" eb="14">
      <t>トウロク</t>
    </rPh>
    <phoneticPr fontId="3"/>
  </si>
  <si>
    <t>区分</t>
    <rPh sb="0" eb="2">
      <t>クブン</t>
    </rPh>
    <phoneticPr fontId="3"/>
  </si>
  <si>
    <t>←成績はマウスで選択。</t>
    <rPh sb="1" eb="3">
      <t>セイセキ</t>
    </rPh>
    <rPh sb="8" eb="10">
      <t>センタク</t>
    </rPh>
    <phoneticPr fontId="2"/>
  </si>
  <si>
    <t>ﾍﾞｽﾄ16</t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</si>
  <si>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</si>
  <si>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</si>
  <si>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学校名</t>
    <rPh sb="0" eb="3">
      <t>ガッコウメイ</t>
    </rPh>
    <phoneticPr fontId="3"/>
  </si>
  <si>
    <t>ﾍﾞｽﾄ16</t>
    <phoneticPr fontId="2"/>
  </si>
  <si>
    <t>部活動指導員</t>
    <rPh sb="0" eb="3">
      <t>ブカツドウ</t>
    </rPh>
    <rPh sb="3" eb="6">
      <t>シドウイン</t>
    </rPh>
    <phoneticPr fontId="2"/>
  </si>
  <si>
    <t>府県</t>
    <rPh sb="0" eb="2">
      <t>フケン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</si>
  <si>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</si>
  <si>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</si>
  <si>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R5年度
選手権成績</t>
    <phoneticPr fontId="3"/>
  </si>
  <si>
    <t>R4年度
ｲﾝﾄﾞｱ成績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</si>
</sst>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ｲﾝﾄﾞｱ&quot;"/>
    <numFmt numFmtId="182" formatCode="[&lt;=999]000;[&lt;=99999]000\-00;000\-0000"/>
    <numFmt numFmtId="183" formatCode="[$-411]ggge&quot;年度府県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12"/>
      </top>
      <bottom/>
      <diagonal/>
    </border>
    <border>
      <left style="thin">
        <color indexed="12"/>
      </left>
      <right style="thin">
        <color indexed="12"/>
      </right>
      <top style="hair">
        <color indexed="12"/>
      </top>
      <bottom/>
      <diagonal/>
    </border>
    <border>
      <left style="thin">
        <color indexed="12"/>
      </left>
      <right style="dotted">
        <color indexed="12"/>
      </right>
      <top style="hair">
        <color indexed="12"/>
      </top>
      <bottom/>
      <diagonal/>
    </border>
    <border>
      <left/>
      <right style="thin">
        <color indexed="12"/>
      </right>
      <top style="hair">
        <color indexed="12"/>
      </top>
      <bottom/>
      <diagonal/>
    </border>
    <border>
      <left/>
      <right/>
      <top/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 style="dotted">
        <color indexed="12"/>
      </right>
      <top/>
      <bottom style="hair">
        <color indexed="12"/>
      </bottom>
      <diagonal/>
    </border>
    <border>
      <left/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medium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/>
      <diagonal/>
    </border>
    <border>
      <left style="dotted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hair">
        <color indexed="12"/>
      </top>
      <bottom/>
      <diagonal/>
    </border>
    <border>
      <left/>
      <right style="dotted">
        <color indexed="12"/>
      </right>
      <top style="hair">
        <color indexed="12"/>
      </top>
      <bottom/>
      <diagonal/>
    </border>
    <border>
      <left style="dotted">
        <color indexed="12"/>
      </left>
      <right style="thin">
        <color indexed="12"/>
      </right>
      <top style="hair">
        <color indexed="12"/>
      </top>
      <bottom/>
      <diagonal/>
    </border>
    <border>
      <left style="thin">
        <color indexed="12"/>
      </left>
      <right/>
      <top/>
      <bottom style="hair">
        <color indexed="12"/>
      </bottom>
      <diagonal/>
    </border>
    <border>
      <left/>
      <right style="dotted">
        <color indexed="12"/>
      </right>
      <top/>
      <bottom style="hair">
        <color indexed="12"/>
      </bottom>
      <diagonal/>
    </border>
    <border>
      <left style="dotted">
        <color indexed="12"/>
      </left>
      <right style="thin">
        <color indexed="12"/>
      </right>
      <top/>
      <bottom style="hair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dotted">
        <color indexed="12"/>
      </right>
      <top style="thin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medium">
        <color rgb="FF002060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 style="thin">
        <color indexed="12"/>
      </bottom>
      <diagonal/>
    </border>
    <border>
      <left style="medium">
        <color rgb="FF002060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thin">
        <color indexed="48"/>
      </bottom>
      <diagonal/>
    </border>
    <border>
      <left style="medium">
        <color rgb="FF002060"/>
      </left>
      <right/>
      <top style="thin">
        <color indexed="48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thin">
        <color indexed="12"/>
      </bottom>
      <diagonal/>
    </border>
    <border>
      <left style="medium">
        <color rgb="FF002060"/>
      </left>
      <right/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medium">
        <color rgb="FF002060"/>
      </bottom>
      <diagonal/>
    </border>
    <border>
      <left/>
      <right/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medium">
        <color rgb="FF002060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/>
      <diagonal/>
    </border>
    <border>
      <left style="thin">
        <color indexed="12"/>
      </left>
      <right style="medium">
        <color rgb="FF002060"/>
      </right>
      <top style="hair">
        <color indexed="12"/>
      </top>
      <bottom/>
      <diagonal/>
    </border>
    <border>
      <left style="thin">
        <color indexed="12"/>
      </left>
      <right style="medium">
        <color rgb="FF002060"/>
      </right>
      <top/>
      <bottom style="hair">
        <color indexed="12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n">
        <color indexed="12"/>
      </left>
      <right style="thin">
        <color indexed="12"/>
      </right>
      <top style="thick">
        <color theme="1"/>
      </top>
      <bottom/>
      <diagonal/>
    </border>
    <border>
      <left style="thin">
        <color indexed="12"/>
      </left>
      <right style="dotted">
        <color indexed="12"/>
      </right>
      <top style="thick">
        <color theme="1"/>
      </top>
      <bottom/>
      <diagonal/>
    </border>
    <border>
      <left/>
      <right style="thin">
        <color indexed="12"/>
      </right>
      <top style="thick">
        <color theme="1"/>
      </top>
      <bottom/>
      <diagonal/>
    </border>
    <border>
      <left style="thin">
        <color indexed="12"/>
      </left>
      <right/>
      <top style="thick">
        <color theme="1"/>
      </top>
      <bottom/>
      <diagonal/>
    </border>
    <border>
      <left/>
      <right style="dotted">
        <color indexed="12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n">
        <color indexed="12"/>
      </top>
      <bottom style="thin">
        <color indexed="12"/>
      </bottom>
      <diagonal/>
    </border>
    <border>
      <left/>
      <right style="thick">
        <color theme="1"/>
      </right>
      <top style="thin">
        <color indexed="12"/>
      </top>
      <bottom style="thin">
        <color indexed="12"/>
      </bottom>
      <diagonal/>
    </border>
    <border>
      <left style="thick">
        <color theme="1"/>
      </left>
      <right/>
      <top/>
      <bottom style="hair">
        <color indexed="12"/>
      </bottom>
      <diagonal/>
    </border>
    <border>
      <left/>
      <right style="thick">
        <color theme="1"/>
      </right>
      <top/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/>
      <diagonal/>
    </border>
    <border>
      <left/>
      <right style="thick">
        <color theme="1"/>
      </right>
      <top style="hair">
        <color indexed="12"/>
      </top>
      <bottom/>
      <diagonal/>
    </border>
    <border>
      <left style="thick">
        <color theme="1"/>
      </left>
      <right/>
      <top style="thin">
        <color indexed="12"/>
      </top>
      <bottom style="hair">
        <color indexed="12"/>
      </bottom>
      <diagonal/>
    </border>
    <border>
      <left/>
      <right style="thick">
        <color theme="1"/>
      </right>
      <top style="thin">
        <color indexed="12"/>
      </top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 style="hair">
        <color indexed="12"/>
      </bottom>
      <diagonal/>
    </border>
    <border>
      <left/>
      <right style="thick">
        <color theme="1"/>
      </right>
      <top style="hair">
        <color indexed="12"/>
      </top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 style="thin">
        <color indexed="12"/>
      </bottom>
      <diagonal/>
    </border>
    <border>
      <left/>
      <right style="thick">
        <color theme="1"/>
      </right>
      <top style="hair">
        <color indexed="12"/>
      </top>
      <bottom style="thin">
        <color indexed="12"/>
      </bottom>
      <diagonal/>
    </border>
    <border>
      <left style="thick">
        <color theme="1"/>
      </left>
      <right/>
      <top style="hair">
        <color indexed="12"/>
      </top>
      <bottom style="thick">
        <color theme="1"/>
      </bottom>
      <diagonal/>
    </border>
    <border>
      <left/>
      <right/>
      <top style="hair">
        <color indexed="12"/>
      </top>
      <bottom style="thick">
        <color theme="1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ck">
        <color theme="1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ck">
        <color theme="1"/>
      </bottom>
      <diagonal/>
    </border>
    <border>
      <left/>
      <right style="thin">
        <color indexed="12"/>
      </right>
      <top style="hair">
        <color indexed="12"/>
      </top>
      <bottom style="thick">
        <color theme="1"/>
      </bottom>
      <diagonal/>
    </border>
    <border>
      <left style="thin">
        <color indexed="12"/>
      </left>
      <right/>
      <top style="hair">
        <color indexed="12"/>
      </top>
      <bottom style="thick">
        <color theme="1"/>
      </bottom>
      <diagonal/>
    </border>
    <border>
      <left/>
      <right style="dotted">
        <color indexed="12"/>
      </right>
      <top style="hair">
        <color indexed="12"/>
      </top>
      <bottom style="thick">
        <color theme="1"/>
      </bottom>
      <diagonal/>
    </border>
    <border>
      <left/>
      <right style="thick">
        <color theme="1"/>
      </right>
      <top style="hair">
        <color indexed="12"/>
      </top>
      <bottom style="thick">
        <color theme="1"/>
      </bottom>
      <diagonal/>
    </border>
    <border>
      <left/>
      <right/>
      <top style="medium">
        <color rgb="FF002060"/>
      </top>
      <bottom style="thin">
        <color indexed="12"/>
      </bottom>
      <diagonal/>
    </border>
    <border>
      <left style="thin">
        <color indexed="12"/>
      </left>
      <right/>
      <top style="medium">
        <color rgb="FF002060"/>
      </top>
      <bottom style="thin">
        <color indexed="12"/>
      </bottom>
      <diagonal/>
    </border>
    <border>
      <left/>
      <right style="thin">
        <color indexed="12"/>
      </right>
      <top style="medium">
        <color rgb="FF002060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medium">
        <color rgb="FF002060"/>
      </top>
      <bottom style="thin">
        <color indexed="12"/>
      </bottom>
      <diagonal/>
    </border>
    <border>
      <left style="medium">
        <color rgb="FF002060"/>
      </left>
      <right style="thin">
        <color indexed="12"/>
      </right>
      <top style="medium">
        <color rgb="FF002060"/>
      </top>
      <bottom/>
      <diagonal/>
    </border>
    <border>
      <left style="medium">
        <color rgb="FF002060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rgb="FF00206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rgb="FF002060"/>
      </top>
      <bottom/>
      <diagonal/>
    </border>
    <border>
      <left/>
      <right style="thin">
        <color indexed="12"/>
      </right>
      <top style="medium">
        <color rgb="FF002060"/>
      </top>
      <bottom/>
      <diagonal/>
    </border>
  </borders>
  <cellStyleXfs count="1">
    <xf numFmtId="0" fontId="0" fillId="0" borderId="0">
      <alignment vertical="center"/>
    </xf>
  </cellStyleXfs>
  <cellXfs count="47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4" fillId="0" borderId="6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0" fillId="0" borderId="8" xfId="0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9" fillId="0" borderId="4" xfId="0" applyFont="1" applyBorder="1" applyAlignment="1"/>
    <xf numFmtId="0" fontId="29" fillId="0" borderId="4" xfId="0" applyFont="1" applyBorder="1" applyAlignment="1">
      <alignment horizontal="right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1" fillId="11" borderId="35" xfId="0" applyFont="1" applyFill="1" applyBorder="1" applyAlignment="1">
      <alignment horizontal="center" vertical="center"/>
    </xf>
    <xf numFmtId="0" fontId="31" fillId="11" borderId="3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11" borderId="38" xfId="0" applyFont="1" applyFill="1" applyBorder="1" applyAlignment="1">
      <alignment horizontal="center" vertical="center"/>
    </xf>
    <xf numFmtId="0" fontId="32" fillId="2" borderId="39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0" fontId="31" fillId="11" borderId="40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20" fillId="0" borderId="146" xfId="0" applyFont="1" applyBorder="1" applyAlignment="1">
      <alignment horizontal="right" vertical="center"/>
    </xf>
    <xf numFmtId="0" fontId="6" fillId="3" borderId="49" xfId="0" applyFont="1" applyFill="1" applyBorder="1">
      <alignment vertical="center"/>
    </xf>
    <xf numFmtId="0" fontId="6" fillId="3" borderId="16" xfId="0" applyFont="1" applyFill="1" applyBorder="1" applyAlignment="1">
      <alignment horizontal="right" vertical="center"/>
    </xf>
    <xf numFmtId="176" fontId="6" fillId="0" borderId="16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/>
    </xf>
    <xf numFmtId="0" fontId="6" fillId="3" borderId="4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0" fontId="6" fillId="0" borderId="50" xfId="0" applyFont="1" applyBorder="1" applyAlignment="1">
      <alignment horizontal="center" vertical="center" shrinkToFit="1"/>
    </xf>
    <xf numFmtId="0" fontId="6" fillId="3" borderId="5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47" xfId="0" applyFont="1" applyFill="1" applyBorder="1" applyAlignment="1">
      <alignment horizontal="center" vertical="center"/>
    </xf>
    <xf numFmtId="0" fontId="20" fillId="0" borderId="148" xfId="0" applyFont="1" applyBorder="1" applyAlignment="1">
      <alignment horizontal="right" vertical="center"/>
    </xf>
    <xf numFmtId="0" fontId="6" fillId="3" borderId="52" xfId="0" applyFont="1" applyFill="1" applyBorder="1">
      <alignment vertical="center"/>
    </xf>
    <xf numFmtId="0" fontId="6" fillId="3" borderId="17" xfId="0" applyFont="1" applyFill="1" applyBorder="1" applyAlignment="1">
      <alignment horizontal="right" vertical="center"/>
    </xf>
    <xf numFmtId="176" fontId="6" fillId="0" borderId="17" xfId="0" applyNumberFormat="1" applyFont="1" applyBorder="1" applyAlignment="1">
      <alignment horizontal="center" vertical="center"/>
    </xf>
    <xf numFmtId="179" fontId="6" fillId="0" borderId="17" xfId="0" applyNumberFormat="1" applyFont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distributed" vertical="center"/>
    </xf>
    <xf numFmtId="0" fontId="6" fillId="3" borderId="54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55" xfId="0" applyFont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149" xfId="0" applyFont="1" applyFill="1" applyBorder="1" applyAlignment="1">
      <alignment horizontal="center" vertical="center"/>
    </xf>
    <xf numFmtId="0" fontId="20" fillId="0" borderId="150" xfId="0" applyFont="1" applyBorder="1" applyAlignment="1">
      <alignment horizontal="right" vertical="center"/>
    </xf>
    <xf numFmtId="0" fontId="6" fillId="3" borderId="58" xfId="0" applyFont="1" applyFill="1" applyBorder="1">
      <alignment vertical="center"/>
    </xf>
    <xf numFmtId="0" fontId="6" fillId="3" borderId="59" xfId="0" applyFont="1" applyFill="1" applyBorder="1" applyAlignment="1">
      <alignment horizontal="right" vertical="center"/>
    </xf>
    <xf numFmtId="0" fontId="20" fillId="0" borderId="151" xfId="0" applyFont="1" applyBorder="1" applyAlignment="1">
      <alignment horizontal="right" vertical="center"/>
    </xf>
    <xf numFmtId="0" fontId="6" fillId="3" borderId="60" xfId="0" applyFont="1" applyFill="1" applyBorder="1">
      <alignment vertical="center"/>
    </xf>
    <xf numFmtId="0" fontId="6" fillId="3" borderId="61" xfId="0" applyFont="1" applyFill="1" applyBorder="1" applyAlignment="1">
      <alignment horizontal="right" vertical="center"/>
    </xf>
    <xf numFmtId="0" fontId="20" fillId="0" borderId="152" xfId="0" applyFont="1" applyBorder="1" applyAlignment="1">
      <alignment horizontal="right" vertical="center"/>
    </xf>
    <xf numFmtId="0" fontId="6" fillId="3" borderId="62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distributed" vertical="center"/>
    </xf>
    <xf numFmtId="0" fontId="6" fillId="3" borderId="64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65" xfId="0" applyFont="1" applyBorder="1" applyAlignment="1">
      <alignment horizontal="center" vertical="center" shrinkToFit="1"/>
    </xf>
    <xf numFmtId="0" fontId="6" fillId="3" borderId="66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153" xfId="0" applyFont="1" applyFill="1" applyBorder="1" applyAlignment="1">
      <alignment horizontal="center" vertical="center"/>
    </xf>
    <xf numFmtId="0" fontId="20" fillId="0" borderId="154" xfId="0" applyFont="1" applyBorder="1" applyAlignment="1">
      <alignment horizontal="right" vertical="center"/>
    </xf>
    <xf numFmtId="0" fontId="6" fillId="3" borderId="68" xfId="0" applyFont="1" applyFill="1" applyBorder="1">
      <alignment vertical="center"/>
    </xf>
    <xf numFmtId="0" fontId="6" fillId="3" borderId="19" xfId="0" applyFont="1" applyFill="1" applyBorder="1" applyAlignment="1">
      <alignment horizontal="right" vertical="center"/>
    </xf>
    <xf numFmtId="176" fontId="6" fillId="0" borderId="19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/>
    </xf>
    <xf numFmtId="0" fontId="6" fillId="3" borderId="70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/>
    </xf>
    <xf numFmtId="0" fontId="6" fillId="0" borderId="71" xfId="0" applyFont="1" applyBorder="1" applyAlignment="1">
      <alignment horizontal="center" vertical="center" shrinkToFit="1"/>
    </xf>
    <xf numFmtId="0" fontId="6" fillId="3" borderId="72" xfId="0" applyFont="1" applyFill="1" applyBorder="1" applyAlignment="1">
      <alignment horizontal="center"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3" borderId="155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0" fillId="0" borderId="156" xfId="0" applyFont="1" applyBorder="1" applyAlignment="1">
      <alignment horizontal="right" vertical="center"/>
    </xf>
    <xf numFmtId="0" fontId="6" fillId="3" borderId="157" xfId="0" applyFont="1" applyFill="1" applyBorder="1">
      <alignment vertical="center"/>
    </xf>
    <xf numFmtId="0" fontId="6" fillId="3" borderId="158" xfId="0" applyFont="1" applyFill="1" applyBorder="1" applyAlignment="1">
      <alignment horizontal="right" vertical="center"/>
    </xf>
    <xf numFmtId="0" fontId="6" fillId="3" borderId="159" xfId="0" applyFont="1" applyFill="1" applyBorder="1" applyAlignment="1">
      <alignment horizontal="center" vertical="center"/>
    </xf>
    <xf numFmtId="0" fontId="6" fillId="3" borderId="16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179" fontId="6" fillId="0" borderId="0" xfId="0" applyNumberFormat="1" applyFont="1" applyAlignment="1">
      <alignment horizontal="center" vertical="center"/>
    </xf>
    <xf numFmtId="179" fontId="6" fillId="0" borderId="55" xfId="0" applyNumberFormat="1" applyFont="1" applyBorder="1" applyAlignment="1">
      <alignment horizontal="center" vertical="center"/>
    </xf>
    <xf numFmtId="179" fontId="6" fillId="0" borderId="65" xfId="0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shrinkToFit="1"/>
    </xf>
    <xf numFmtId="176" fontId="6" fillId="0" borderId="75" xfId="0" applyNumberFormat="1" applyFont="1" applyBorder="1" applyAlignment="1">
      <alignment horizontal="center" vertical="center"/>
    </xf>
    <xf numFmtId="179" fontId="6" fillId="0" borderId="75" xfId="0" applyNumberFormat="1" applyFont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distributed" vertical="center"/>
    </xf>
    <xf numFmtId="179" fontId="6" fillId="0" borderId="78" xfId="0" applyNumberFormat="1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shrinkToFit="1"/>
    </xf>
    <xf numFmtId="176" fontId="6" fillId="0" borderId="79" xfId="0" applyNumberFormat="1" applyFont="1" applyBorder="1" applyAlignment="1">
      <alignment horizontal="center" vertical="center"/>
    </xf>
    <xf numFmtId="179" fontId="6" fillId="0" borderId="79" xfId="0" applyNumberFormat="1" applyFont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/>
    </xf>
    <xf numFmtId="179" fontId="6" fillId="0" borderId="82" xfId="0" applyNumberFormat="1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179" fontId="6" fillId="0" borderId="50" xfId="0" applyNumberFormat="1" applyFont="1" applyBorder="1" applyAlignment="1">
      <alignment horizontal="center" vertical="center"/>
    </xf>
    <xf numFmtId="179" fontId="6" fillId="0" borderId="71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54" xfId="0" applyFont="1" applyFill="1" applyBorder="1" applyAlignment="1">
      <alignment horizontal="right" vertical="center"/>
    </xf>
    <xf numFmtId="0" fontId="6" fillId="3" borderId="64" xfId="0" applyFont="1" applyFill="1" applyBorder="1" applyAlignment="1">
      <alignment horizontal="right" vertical="center"/>
    </xf>
    <xf numFmtId="0" fontId="6" fillId="3" borderId="83" xfId="0" applyFont="1" applyFill="1" applyBorder="1" applyAlignment="1">
      <alignment horizontal="right" vertical="center"/>
    </xf>
    <xf numFmtId="0" fontId="6" fillId="3" borderId="161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right" vertical="center"/>
    </xf>
    <xf numFmtId="0" fontId="6" fillId="3" borderId="162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 shrinkToFit="1"/>
    </xf>
    <xf numFmtId="0" fontId="6" fillId="3" borderId="75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distributed" vertical="center"/>
    </xf>
    <xf numFmtId="0" fontId="6" fillId="0" borderId="78" xfId="0" applyFont="1" applyBorder="1" applyAlignment="1">
      <alignment horizontal="center" vertical="center" shrinkToFit="1"/>
    </xf>
    <xf numFmtId="0" fontId="6" fillId="3" borderId="88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8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right" vertical="center"/>
    </xf>
    <xf numFmtId="0" fontId="6" fillId="3" borderId="163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 shrinkToFit="1"/>
    </xf>
    <xf numFmtId="0" fontId="6" fillId="3" borderId="79" xfId="0" applyFont="1" applyFill="1" applyBorder="1" applyAlignment="1">
      <alignment horizontal="center" vertical="center"/>
    </xf>
    <xf numFmtId="0" fontId="6" fillId="0" borderId="79" xfId="0" applyFont="1" applyBorder="1" applyAlignment="1">
      <alignment horizontal="distributed" vertical="center"/>
    </xf>
    <xf numFmtId="0" fontId="6" fillId="0" borderId="82" xfId="0" applyFont="1" applyBorder="1" applyAlignment="1">
      <alignment horizontal="center" vertical="center" shrinkToFit="1"/>
    </xf>
    <xf numFmtId="0" fontId="6" fillId="3" borderId="91" xfId="0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3" borderId="81" xfId="0" applyFont="1" applyFill="1" applyBorder="1" applyAlignment="1">
      <alignment horizontal="center" vertical="center"/>
    </xf>
    <xf numFmtId="0" fontId="6" fillId="3" borderId="92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right" vertical="center"/>
    </xf>
    <xf numFmtId="0" fontId="6" fillId="3" borderId="16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right" vertical="center"/>
    </xf>
    <xf numFmtId="0" fontId="6" fillId="3" borderId="70" xfId="0" applyFon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6" fillId="0" borderId="9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79" xfId="0" applyFont="1" applyBorder="1" applyAlignment="1">
      <alignment horizontal="right" vertical="center"/>
    </xf>
    <xf numFmtId="0" fontId="6" fillId="0" borderId="7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58" xfId="0" applyFont="1" applyBorder="1" applyAlignment="1">
      <alignment horizontal="right" vertical="center"/>
    </xf>
    <xf numFmtId="0" fontId="6" fillId="0" borderId="86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178" fontId="6" fillId="0" borderId="93" xfId="0" applyNumberFormat="1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6" fillId="0" borderId="165" xfId="0" applyFont="1" applyBorder="1" applyAlignment="1">
      <alignment horizontal="distributed" vertical="center"/>
    </xf>
    <xf numFmtId="0" fontId="6" fillId="0" borderId="166" xfId="0" applyFont="1" applyBorder="1" applyAlignment="1">
      <alignment horizontal="center" vertical="center" shrinkToFit="1"/>
    </xf>
    <xf numFmtId="176" fontId="6" fillId="0" borderId="166" xfId="0" applyNumberFormat="1" applyFont="1" applyBorder="1" applyAlignment="1">
      <alignment horizontal="center" vertical="center"/>
    </xf>
    <xf numFmtId="179" fontId="6" fillId="0" borderId="166" xfId="0" applyNumberFormat="1" applyFont="1" applyBorder="1" applyAlignment="1">
      <alignment horizontal="center" vertical="center"/>
    </xf>
    <xf numFmtId="0" fontId="6" fillId="3" borderId="167" xfId="0" applyFont="1" applyFill="1" applyBorder="1" applyAlignment="1">
      <alignment horizontal="center" vertical="center"/>
    </xf>
    <xf numFmtId="0" fontId="6" fillId="0" borderId="168" xfId="0" applyFont="1" applyBorder="1" applyAlignment="1">
      <alignment horizontal="distributed" vertical="center"/>
    </xf>
    <xf numFmtId="179" fontId="6" fillId="0" borderId="169" xfId="0" applyNumberFormat="1" applyFont="1" applyBorder="1" applyAlignment="1">
      <alignment horizontal="center" vertical="center"/>
    </xf>
    <xf numFmtId="0" fontId="6" fillId="3" borderId="170" xfId="0" applyFont="1" applyFill="1" applyBorder="1" applyAlignment="1">
      <alignment horizontal="center" vertical="center" shrinkToFit="1"/>
    </xf>
    <xf numFmtId="0" fontId="6" fillId="3" borderId="166" xfId="0" applyFont="1" applyFill="1" applyBorder="1" applyAlignment="1">
      <alignment horizontal="center" vertical="center"/>
    </xf>
    <xf numFmtId="0" fontId="6" fillId="0" borderId="166" xfId="0" applyFont="1" applyBorder="1" applyAlignment="1">
      <alignment horizontal="distributed" vertical="center"/>
    </xf>
    <xf numFmtId="0" fontId="6" fillId="0" borderId="169" xfId="0" applyFont="1" applyBorder="1" applyAlignment="1">
      <alignment horizontal="center" vertical="center" shrinkToFit="1"/>
    </xf>
    <xf numFmtId="0" fontId="6" fillId="3" borderId="171" xfId="0" applyFont="1" applyFill="1" applyBorder="1" applyAlignment="1">
      <alignment horizontal="center" vertical="center"/>
    </xf>
    <xf numFmtId="0" fontId="6" fillId="0" borderId="170" xfId="0" applyFont="1" applyBorder="1" applyAlignment="1">
      <alignment horizontal="center" vertical="center"/>
    </xf>
    <xf numFmtId="0" fontId="6" fillId="0" borderId="166" xfId="0" applyFont="1" applyBorder="1" applyAlignment="1">
      <alignment horizontal="center" vertical="center"/>
    </xf>
    <xf numFmtId="0" fontId="6" fillId="3" borderId="172" xfId="0" applyFont="1" applyFill="1" applyBorder="1" applyAlignment="1">
      <alignment horizontal="center" vertical="center"/>
    </xf>
    <xf numFmtId="0" fontId="6" fillId="0" borderId="173" xfId="0" applyFont="1" applyBorder="1" applyAlignment="1">
      <alignment horizontal="distributed" vertical="center"/>
    </xf>
    <xf numFmtId="0" fontId="6" fillId="3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distributed" vertical="center"/>
    </xf>
    <xf numFmtId="0" fontId="6" fillId="3" borderId="176" xfId="0" applyFont="1" applyFill="1" applyBorder="1" applyAlignment="1">
      <alignment horizontal="center" vertical="center"/>
    </xf>
    <xf numFmtId="0" fontId="6" fillId="0" borderId="177" xfId="0" applyFont="1" applyBorder="1" applyAlignment="1">
      <alignment horizontal="distributed" vertical="center"/>
    </xf>
    <xf numFmtId="0" fontId="6" fillId="3" borderId="178" xfId="0" applyFont="1" applyFill="1" applyBorder="1" applyAlignment="1">
      <alignment horizontal="center" vertical="center"/>
    </xf>
    <xf numFmtId="0" fontId="6" fillId="0" borderId="179" xfId="0" applyFont="1" applyBorder="1" applyAlignment="1">
      <alignment horizontal="distributed" vertical="center"/>
    </xf>
    <xf numFmtId="0" fontId="6" fillId="3" borderId="180" xfId="0" applyFont="1" applyFill="1" applyBorder="1" applyAlignment="1">
      <alignment horizontal="center" vertical="center"/>
    </xf>
    <xf numFmtId="0" fontId="6" fillId="0" borderId="181" xfId="0" applyFont="1" applyBorder="1" applyAlignment="1">
      <alignment horizontal="distributed" vertical="center"/>
    </xf>
    <xf numFmtId="0" fontId="6" fillId="3" borderId="182" xfId="0" applyFont="1" applyFill="1" applyBorder="1" applyAlignment="1">
      <alignment horizontal="center" vertical="center"/>
    </xf>
    <xf numFmtId="0" fontId="6" fillId="0" borderId="183" xfId="0" applyFont="1" applyBorder="1" applyAlignment="1">
      <alignment horizontal="distributed" vertical="center"/>
    </xf>
    <xf numFmtId="0" fontId="6" fillId="3" borderId="184" xfId="0" applyFont="1" applyFill="1" applyBorder="1" applyAlignment="1">
      <alignment horizontal="center" vertical="center"/>
    </xf>
    <xf numFmtId="0" fontId="6" fillId="0" borderId="185" xfId="0" applyFont="1" applyBorder="1" applyAlignment="1">
      <alignment horizontal="distributed" vertical="center"/>
    </xf>
    <xf numFmtId="0" fontId="6" fillId="0" borderId="186" xfId="0" applyFont="1" applyBorder="1" applyAlignment="1">
      <alignment horizontal="center" vertical="center" shrinkToFit="1"/>
    </xf>
    <xf numFmtId="176" fontId="6" fillId="0" borderId="186" xfId="0" applyNumberFormat="1" applyFont="1" applyBorder="1" applyAlignment="1">
      <alignment horizontal="center" vertical="center"/>
    </xf>
    <xf numFmtId="179" fontId="6" fillId="0" borderId="186" xfId="0" applyNumberFormat="1" applyFont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distributed" vertical="center"/>
    </xf>
    <xf numFmtId="179" fontId="6" fillId="0" borderId="189" xfId="0" applyNumberFormat="1" applyFont="1" applyBorder="1" applyAlignment="1">
      <alignment horizontal="center" vertical="center"/>
    </xf>
    <xf numFmtId="0" fontId="6" fillId="3" borderId="190" xfId="0" applyFont="1" applyFill="1" applyBorder="1" applyAlignment="1">
      <alignment horizontal="center" vertical="center" shrinkToFit="1"/>
    </xf>
    <xf numFmtId="0" fontId="6" fillId="3" borderId="186" xfId="0" applyFont="1" applyFill="1" applyBorder="1" applyAlignment="1">
      <alignment horizontal="center" vertical="center"/>
    </xf>
    <xf numFmtId="0" fontId="6" fillId="0" borderId="186" xfId="0" applyFont="1" applyBorder="1" applyAlignment="1">
      <alignment horizontal="distributed" vertical="center"/>
    </xf>
    <xf numFmtId="0" fontId="6" fillId="0" borderId="189" xfId="0" applyFont="1" applyBorder="1" applyAlignment="1">
      <alignment horizontal="center" vertical="center" shrinkToFit="1"/>
    </xf>
    <xf numFmtId="0" fontId="6" fillId="3" borderId="191" xfId="0" applyFont="1" applyFill="1" applyBorder="1" applyAlignment="1">
      <alignment horizontal="center" vertical="center"/>
    </xf>
    <xf numFmtId="0" fontId="6" fillId="0" borderId="190" xfId="0" applyFont="1" applyBorder="1" applyAlignment="1">
      <alignment horizontal="center" vertical="center"/>
    </xf>
    <xf numFmtId="0" fontId="6" fillId="0" borderId="186" xfId="0" applyFont="1" applyBorder="1" applyAlignment="1">
      <alignment horizontal="center" vertical="center"/>
    </xf>
    <xf numFmtId="0" fontId="6" fillId="3" borderId="192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shrinkToFit="1"/>
    </xf>
    <xf numFmtId="0" fontId="6" fillId="0" borderId="105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6" fillId="0" borderId="110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2" fillId="0" borderId="111" xfId="0" applyFont="1" applyBorder="1" applyAlignment="1">
      <alignment horizontal="center" vertical="center" shrinkToFit="1"/>
    </xf>
    <xf numFmtId="0" fontId="6" fillId="0" borderId="112" xfId="0" applyFont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6" fillId="0" borderId="115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7" fillId="5" borderId="125" xfId="0" applyFont="1" applyFill="1" applyBorder="1" applyAlignment="1">
      <alignment horizontal="center" vertical="center"/>
    </xf>
    <xf numFmtId="0" fontId="17" fillId="5" borderId="12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5" borderId="125" xfId="0" applyFont="1" applyFill="1" applyBorder="1" applyAlignment="1">
      <alignment horizontal="center" vertical="center" wrapText="1"/>
    </xf>
    <xf numFmtId="0" fontId="13" fillId="5" borderId="126" xfId="0" applyFont="1" applyFill="1" applyBorder="1" applyAlignment="1">
      <alignment horizontal="center" vertical="center" wrapText="1"/>
    </xf>
    <xf numFmtId="0" fontId="16" fillId="7" borderId="125" xfId="0" applyFont="1" applyFill="1" applyBorder="1" applyAlignment="1">
      <alignment horizontal="center" vertical="center"/>
    </xf>
    <xf numFmtId="0" fontId="16" fillId="7" borderId="127" xfId="0" applyFont="1" applyFill="1" applyBorder="1" applyAlignment="1">
      <alignment horizontal="center" vertical="center"/>
    </xf>
    <xf numFmtId="0" fontId="4" fillId="5" borderId="125" xfId="0" applyFont="1" applyFill="1" applyBorder="1" applyAlignment="1">
      <alignment horizontal="left" vertical="center"/>
    </xf>
    <xf numFmtId="0" fontId="4" fillId="5" borderId="126" xfId="0" applyFont="1" applyFill="1" applyBorder="1" applyAlignment="1">
      <alignment horizontal="left" vertical="center"/>
    </xf>
    <xf numFmtId="0" fontId="4" fillId="5" borderId="12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8" fillId="6" borderId="125" xfId="0" applyFont="1" applyFill="1" applyBorder="1">
      <alignment vertical="center"/>
    </xf>
    <xf numFmtId="0" fontId="18" fillId="6" borderId="126" xfId="0" applyFont="1" applyFill="1" applyBorder="1">
      <alignment vertical="center"/>
    </xf>
    <xf numFmtId="0" fontId="18" fillId="6" borderId="127" xfId="0" applyFont="1" applyFill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19" xfId="0" applyFont="1" applyFill="1" applyBorder="1" applyAlignment="1">
      <alignment horizontal="left" vertical="center"/>
    </xf>
    <xf numFmtId="0" fontId="4" fillId="5" borderId="120" xfId="0" applyFont="1" applyFill="1" applyBorder="1" applyAlignment="1">
      <alignment horizontal="left" vertical="center"/>
    </xf>
    <xf numFmtId="0" fontId="4" fillId="5" borderId="121" xfId="0" applyFont="1" applyFill="1" applyBorder="1" applyAlignment="1">
      <alignment horizontal="left" vertical="center"/>
    </xf>
    <xf numFmtId="0" fontId="4" fillId="5" borderId="122" xfId="0" applyFont="1" applyFill="1" applyBorder="1" applyAlignment="1">
      <alignment horizontal="left" vertical="center"/>
    </xf>
    <xf numFmtId="0" fontId="4" fillId="5" borderId="123" xfId="0" applyFont="1" applyFill="1" applyBorder="1" applyAlignment="1">
      <alignment horizontal="left" vertical="center"/>
    </xf>
    <xf numFmtId="0" fontId="4" fillId="5" borderId="12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82" fontId="1" fillId="3" borderId="15" xfId="0" applyNumberFormat="1" applyFont="1" applyFill="1" applyBorder="1" applyAlignment="1" applyProtection="1">
      <alignment horizontal="center" vertical="center" shrinkToFit="1"/>
      <protection locked="0"/>
    </xf>
    <xf numFmtId="182" fontId="1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/>
    </xf>
    <xf numFmtId="0" fontId="1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8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10" xfId="0" applyFont="1" applyFill="1" applyBorder="1" applyAlignment="1" applyProtection="1">
      <alignment horizontal="left" vertical="center" shrinkToFit="1"/>
      <protection locked="0"/>
    </xf>
    <xf numFmtId="0" fontId="1" fillId="3" borderId="31" xfId="0" applyFont="1" applyFill="1" applyBorder="1" applyAlignment="1" applyProtection="1">
      <alignment horizontal="center" vertical="center" shrinkToFit="1"/>
      <protection locked="0"/>
    </xf>
    <xf numFmtId="0" fontId="1" fillId="3" borderId="20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130" xfId="0" applyFont="1" applyBorder="1" applyAlignment="1">
      <alignment horizontal="distributed" vertical="center" indent="2"/>
    </xf>
    <xf numFmtId="0" fontId="6" fillId="0" borderId="131" xfId="0" applyFont="1" applyBorder="1" applyAlignment="1">
      <alignment horizontal="distributed" vertical="center" indent="2"/>
    </xf>
    <xf numFmtId="0" fontId="6" fillId="0" borderId="132" xfId="0" applyFont="1" applyBorder="1" applyAlignment="1">
      <alignment horizontal="distributed" vertical="center" indent="2"/>
    </xf>
    <xf numFmtId="0" fontId="12" fillId="0" borderId="133" xfId="0" applyFont="1" applyBorder="1" applyAlignment="1">
      <alignment horizontal="distributed" vertical="center" indent="5"/>
    </xf>
    <xf numFmtId="0" fontId="12" fillId="0" borderId="7" xfId="0" applyFont="1" applyBorder="1" applyAlignment="1">
      <alignment horizontal="distributed" vertical="center" indent="5"/>
    </xf>
    <xf numFmtId="0" fontId="12" fillId="0" borderId="134" xfId="0" applyFont="1" applyBorder="1" applyAlignment="1">
      <alignment horizontal="distributed" vertical="center" indent="5"/>
    </xf>
    <xf numFmtId="0" fontId="12" fillId="0" borderId="135" xfId="0" applyFont="1" applyBorder="1" applyAlignment="1">
      <alignment horizontal="distributed" vertical="center" indent="5"/>
    </xf>
    <xf numFmtId="0" fontId="12" fillId="0" borderId="136" xfId="0" applyFont="1" applyBorder="1" applyAlignment="1">
      <alignment horizontal="distributed" vertical="center" indent="5"/>
    </xf>
    <xf numFmtId="0" fontId="12" fillId="0" borderId="137" xfId="0" applyFont="1" applyBorder="1" applyAlignment="1">
      <alignment horizontal="distributed" vertical="center" indent="5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18" xfId="0" applyFont="1" applyBorder="1" applyAlignment="1">
      <alignment horizontal="left" vertical="center"/>
    </xf>
    <xf numFmtId="0" fontId="6" fillId="0" borderId="117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12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138" xfId="0" applyFont="1" applyBorder="1" applyAlignment="1">
      <alignment horizontal="center" vertical="center" shrinkToFit="1"/>
    </xf>
    <xf numFmtId="179" fontId="8" fillId="0" borderId="15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8" xfId="0" quotePrefix="1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indent="1"/>
    </xf>
    <xf numFmtId="0" fontId="6" fillId="0" borderId="129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3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29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118" xfId="0" applyFont="1" applyBorder="1" applyAlignment="1">
      <alignment horizontal="center" vertical="center" shrinkToFit="1"/>
    </xf>
    <xf numFmtId="0" fontId="22" fillId="0" borderId="117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top"/>
    </xf>
    <xf numFmtId="0" fontId="27" fillId="0" borderId="3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139" xfId="0" applyFont="1" applyBorder="1" applyAlignment="1">
      <alignment horizontal="center" vertical="center"/>
    </xf>
    <xf numFmtId="0" fontId="27" fillId="0" borderId="140" xfId="0" applyFont="1" applyBorder="1" applyAlignment="1">
      <alignment horizontal="center" vertical="center"/>
    </xf>
    <xf numFmtId="0" fontId="27" fillId="0" borderId="141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142" xfId="0" applyFont="1" applyBorder="1" applyAlignment="1">
      <alignment horizontal="center" vertical="center"/>
    </xf>
    <xf numFmtId="0" fontId="34" fillId="0" borderId="143" xfId="0" applyFont="1" applyBorder="1" applyAlignment="1">
      <alignment horizontal="center" vertical="center"/>
    </xf>
    <xf numFmtId="177" fontId="6" fillId="4" borderId="201" xfId="0" applyNumberFormat="1" applyFont="1" applyFill="1" applyBorder="1" applyAlignment="1">
      <alignment horizontal="center" vertical="center" shrinkToFit="1"/>
    </xf>
    <xf numFmtId="177" fontId="6" fillId="4" borderId="145" xfId="0" applyNumberFormat="1" applyFont="1" applyFill="1" applyBorder="1" applyAlignment="1">
      <alignment horizontal="center" vertical="center" shrinkToFit="1"/>
    </xf>
    <xf numFmtId="0" fontId="19" fillId="13" borderId="197" xfId="0" applyFont="1" applyFill="1" applyBorder="1" applyAlignment="1">
      <alignment horizontal="center" vertical="center" wrapText="1" shrinkToFit="1"/>
    </xf>
    <xf numFmtId="0" fontId="19" fillId="13" borderId="198" xfId="0" applyFont="1" applyFill="1" applyBorder="1" applyAlignment="1">
      <alignment horizontal="center" vertical="center" wrapText="1" shrinkToFit="1"/>
    </xf>
    <xf numFmtId="0" fontId="6" fillId="4" borderId="199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200" xfId="0" applyFont="1" applyFill="1" applyBorder="1" applyAlignment="1">
      <alignment horizontal="center" vertical="center" textRotation="255" shrinkToFit="1"/>
    </xf>
    <xf numFmtId="0" fontId="6" fillId="4" borderId="144" xfId="0" applyFont="1" applyFill="1" applyBorder="1" applyAlignment="1">
      <alignment horizontal="center" vertical="center" textRotation="255" shrinkToFit="1"/>
    </xf>
    <xf numFmtId="0" fontId="6" fillId="10" borderId="194" xfId="0" applyFont="1" applyFill="1" applyBorder="1" applyAlignment="1">
      <alignment horizontal="center" vertical="center" wrapText="1"/>
    </xf>
    <xf numFmtId="0" fontId="6" fillId="10" borderId="193" xfId="0" applyFont="1" applyFill="1" applyBorder="1" applyAlignment="1">
      <alignment horizontal="center" vertical="center" wrapText="1"/>
    </xf>
    <xf numFmtId="0" fontId="6" fillId="10" borderId="195" xfId="0" applyFont="1" applyFill="1" applyBorder="1" applyAlignment="1">
      <alignment horizontal="center" vertical="center" wrapText="1"/>
    </xf>
    <xf numFmtId="177" fontId="6" fillId="4" borderId="194" xfId="0" applyNumberFormat="1" applyFont="1" applyFill="1" applyBorder="1" applyAlignment="1">
      <alignment horizontal="center" vertical="center" wrapText="1"/>
    </xf>
    <xf numFmtId="177" fontId="6" fillId="4" borderId="193" xfId="0" applyNumberFormat="1" applyFont="1" applyFill="1" applyBorder="1" applyAlignment="1">
      <alignment horizontal="center" vertical="center" wrapText="1"/>
    </xf>
    <xf numFmtId="177" fontId="6" fillId="4" borderId="86" xfId="0" applyNumberFormat="1" applyFont="1" applyFill="1" applyBorder="1" applyAlignment="1">
      <alignment horizontal="center" vertical="center" wrapText="1"/>
    </xf>
    <xf numFmtId="177" fontId="6" fillId="4" borderId="93" xfId="0" applyNumberFormat="1" applyFont="1" applyFill="1" applyBorder="1" applyAlignment="1">
      <alignment horizontal="center" vertical="center" wrapText="1"/>
    </xf>
    <xf numFmtId="181" fontId="6" fillId="12" borderId="193" xfId="0" applyNumberFormat="1" applyFont="1" applyFill="1" applyBorder="1" applyAlignment="1">
      <alignment horizontal="center" vertical="center" wrapText="1"/>
    </xf>
    <xf numFmtId="183" fontId="6" fillId="8" borderId="194" xfId="0" applyNumberFormat="1" applyFont="1" applyFill="1" applyBorder="1" applyAlignment="1">
      <alignment horizontal="center" vertical="center" wrapText="1"/>
    </xf>
    <xf numFmtId="183" fontId="6" fillId="8" borderId="193" xfId="0" applyNumberFormat="1" applyFont="1" applyFill="1" applyBorder="1" applyAlignment="1">
      <alignment horizontal="center" vertical="center" wrapText="1"/>
    </xf>
    <xf numFmtId="183" fontId="6" fillId="8" borderId="195" xfId="0" applyNumberFormat="1" applyFont="1" applyFill="1" applyBorder="1" applyAlignment="1">
      <alignment horizontal="center" vertical="center" wrapText="1"/>
    </xf>
    <xf numFmtId="0" fontId="6" fillId="9" borderId="19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10" borderId="196" xfId="0" applyFont="1" applyFill="1" applyBorder="1" applyAlignment="1">
      <alignment horizontal="center" vertical="center" wrapText="1"/>
    </xf>
    <xf numFmtId="0" fontId="6" fillId="10" borderId="14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81" fontId="6" fillId="9" borderId="19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男子</v>
          </cell>
          <cell r="B1" t="str">
            <v>○</v>
          </cell>
        </row>
        <row r="2">
          <cell r="A2" t="str">
            <v>女子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V49"/>
  <sheetViews>
    <sheetView tabSelected="1" zoomScale="70" zoomScaleNormal="70" workbookViewId="0">
      <selection activeCell="I17" sqref="I17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0.75" customWidth="1"/>
    <col min="8" max="8" width="12.25" customWidth="1"/>
    <col min="9" max="10" width="11.875" customWidth="1"/>
    <col min="11" max="15" width="12.625" customWidth="1"/>
    <col min="18" max="22" width="9" hidden="1" customWidth="1"/>
  </cols>
  <sheetData>
    <row r="1" spans="1:22" ht="39" customHeight="1" thickTop="1" thickBot="1" x14ac:dyDescent="0.2">
      <c r="A1" s="327" t="s">
        <v>61</v>
      </c>
      <c r="B1" s="328"/>
      <c r="C1" s="325" t="s">
        <v>60</v>
      </c>
      <c r="D1" s="326"/>
      <c r="E1" s="326"/>
      <c r="F1" s="326"/>
      <c r="G1" s="326"/>
      <c r="H1" s="326"/>
      <c r="I1" s="326"/>
      <c r="J1" s="326"/>
      <c r="K1" s="321" t="s">
        <v>125</v>
      </c>
      <c r="L1" s="322"/>
      <c r="M1" s="33"/>
      <c r="S1" t="s">
        <v>45</v>
      </c>
      <c r="T1" t="s">
        <v>1</v>
      </c>
      <c r="U1" t="s">
        <v>3</v>
      </c>
      <c r="V1" t="s">
        <v>24</v>
      </c>
    </row>
    <row r="2" spans="1:22" ht="21" customHeight="1" thickTop="1" x14ac:dyDescent="0.15">
      <c r="A2" s="323" t="s">
        <v>0</v>
      </c>
      <c r="B2" s="324"/>
      <c r="C2" s="69">
        <v>5</v>
      </c>
      <c r="D2" t="s">
        <v>0</v>
      </c>
      <c r="S2" t="s">
        <v>46</v>
      </c>
      <c r="T2" t="s">
        <v>2</v>
      </c>
      <c r="U2" t="s">
        <v>5</v>
      </c>
      <c r="V2" s="3" t="s">
        <v>25</v>
      </c>
    </row>
    <row r="3" spans="1:22" ht="21" customHeight="1" x14ac:dyDescent="0.15">
      <c r="A3" s="332" t="s">
        <v>1</v>
      </c>
      <c r="B3" s="333"/>
      <c r="C3" s="36"/>
      <c r="D3" s="336" t="s">
        <v>11</v>
      </c>
      <c r="E3" s="337"/>
      <c r="F3" s="1"/>
      <c r="G3" s="18"/>
      <c r="H3" s="343" t="s">
        <v>50</v>
      </c>
      <c r="I3" s="344"/>
      <c r="J3" s="344"/>
      <c r="S3" t="s">
        <v>47</v>
      </c>
      <c r="T3" t="s">
        <v>4</v>
      </c>
      <c r="U3" t="s">
        <v>6</v>
      </c>
      <c r="V3" s="3" t="s">
        <v>26</v>
      </c>
    </row>
    <row r="4" spans="1:22" ht="21" customHeight="1" x14ac:dyDescent="0.15">
      <c r="A4" s="332" t="s">
        <v>3</v>
      </c>
      <c r="B4" s="333"/>
      <c r="C4" s="37"/>
      <c r="D4" s="336" t="s">
        <v>11</v>
      </c>
      <c r="E4" s="337"/>
      <c r="F4" s="1"/>
      <c r="G4" s="1"/>
      <c r="S4" t="s">
        <v>48</v>
      </c>
      <c r="U4" t="s">
        <v>9</v>
      </c>
      <c r="V4" s="3" t="s">
        <v>27</v>
      </c>
    </row>
    <row r="5" spans="1:22" ht="21" customHeight="1" thickBot="1" x14ac:dyDescent="0.2">
      <c r="A5" s="332" t="s">
        <v>55</v>
      </c>
      <c r="B5" s="333"/>
      <c r="C5" s="334"/>
      <c r="D5" s="335"/>
      <c r="E5" s="341" t="s">
        <v>56</v>
      </c>
      <c r="F5" s="342"/>
      <c r="J5" s="70" t="s">
        <v>142</v>
      </c>
      <c r="K5" s="70"/>
      <c r="L5" s="70"/>
      <c r="U5" t="s">
        <v>7</v>
      </c>
      <c r="V5" s="3" t="s">
        <v>28</v>
      </c>
    </row>
    <row r="6" spans="1:22" ht="21" customHeight="1" thickTop="1" thickBot="1" x14ac:dyDescent="0.2">
      <c r="A6" s="332" t="s">
        <v>12</v>
      </c>
      <c r="B6" s="333"/>
      <c r="C6" s="334"/>
      <c r="D6" s="335"/>
      <c r="E6" s="19" t="s">
        <v>17</v>
      </c>
      <c r="F6" s="329" t="s">
        <v>66</v>
      </c>
      <c r="G6" s="330"/>
      <c r="H6" s="331"/>
      <c r="J6" s="345"/>
      <c r="K6" s="346"/>
      <c r="L6" s="364" t="s">
        <v>129</v>
      </c>
      <c r="M6" s="365"/>
      <c r="N6" s="366"/>
      <c r="U6" t="s">
        <v>8</v>
      </c>
      <c r="V6" s="3" t="s">
        <v>29</v>
      </c>
    </row>
    <row r="7" spans="1:22" ht="21" customHeight="1" thickTop="1" thickBot="1" x14ac:dyDescent="0.2">
      <c r="A7" s="332" t="s">
        <v>18</v>
      </c>
      <c r="B7" s="333"/>
      <c r="C7" s="334"/>
      <c r="D7" s="335"/>
      <c r="E7" s="338" t="s">
        <v>65</v>
      </c>
      <c r="F7" s="339"/>
      <c r="G7" s="339"/>
      <c r="H7" s="340"/>
      <c r="J7" s="47" t="s">
        <v>117</v>
      </c>
      <c r="K7" s="57" t="s">
        <v>114</v>
      </c>
      <c r="L7" s="74" t="s">
        <v>115</v>
      </c>
      <c r="M7" s="75" t="s">
        <v>116</v>
      </c>
      <c r="N7" s="76" t="s">
        <v>130</v>
      </c>
      <c r="R7" t="s">
        <v>135</v>
      </c>
      <c r="U7" t="s">
        <v>10</v>
      </c>
      <c r="V7" s="3" t="s">
        <v>30</v>
      </c>
    </row>
    <row r="8" spans="1:22" ht="21" customHeight="1" thickTop="1" thickBot="1" x14ac:dyDescent="0.2">
      <c r="A8" s="332" t="s">
        <v>19</v>
      </c>
      <c r="B8" s="333"/>
      <c r="C8" s="335"/>
      <c r="D8" s="335"/>
      <c r="E8" s="338" t="s">
        <v>65</v>
      </c>
      <c r="F8" s="339"/>
      <c r="G8" s="339"/>
      <c r="H8" s="340"/>
      <c r="J8" s="77"/>
      <c r="K8" s="78"/>
      <c r="L8" s="79"/>
      <c r="M8" s="79"/>
      <c r="N8" s="79"/>
      <c r="R8" t="s">
        <v>136</v>
      </c>
      <c r="U8" t="s">
        <v>140</v>
      </c>
      <c r="V8" s="3" t="s">
        <v>31</v>
      </c>
    </row>
    <row r="9" spans="1:22" ht="21" customHeight="1" thickTop="1" thickBot="1" x14ac:dyDescent="0.2">
      <c r="A9" s="332" t="s">
        <v>14</v>
      </c>
      <c r="B9" s="333"/>
      <c r="C9" s="354"/>
      <c r="D9" s="355"/>
      <c r="E9" s="329" t="s">
        <v>59</v>
      </c>
      <c r="F9" s="330"/>
      <c r="G9" s="330"/>
      <c r="H9" s="331"/>
      <c r="J9" s="80"/>
      <c r="K9" s="81"/>
      <c r="L9" s="82"/>
      <c r="M9" s="82"/>
      <c r="N9" s="82"/>
    </row>
    <row r="10" spans="1:22" ht="21" customHeight="1" thickTop="1" thickBot="1" x14ac:dyDescent="0.2">
      <c r="A10" s="332" t="s">
        <v>13</v>
      </c>
      <c r="B10" s="333"/>
      <c r="C10" s="357"/>
      <c r="D10" s="358"/>
      <c r="E10" s="359"/>
      <c r="F10" s="359"/>
      <c r="G10" s="359"/>
      <c r="H10" s="360"/>
      <c r="J10" s="80"/>
      <c r="K10" s="81"/>
      <c r="L10" s="82"/>
      <c r="M10" s="82"/>
      <c r="N10" s="82"/>
    </row>
    <row r="11" spans="1:22" ht="21" customHeight="1" thickTop="1" x14ac:dyDescent="0.15">
      <c r="A11" s="332" t="s">
        <v>15</v>
      </c>
      <c r="B11" s="333"/>
      <c r="C11" s="361"/>
      <c r="D11" s="362"/>
      <c r="E11" s="347" t="s">
        <v>58</v>
      </c>
      <c r="F11" s="348"/>
      <c r="G11" s="348"/>
      <c r="H11" s="349"/>
      <c r="J11" s="83"/>
      <c r="K11" s="84"/>
      <c r="L11" s="85"/>
      <c r="M11" s="85"/>
      <c r="N11" s="85"/>
    </row>
    <row r="12" spans="1:22" ht="21" customHeight="1" thickBot="1" x14ac:dyDescent="0.2">
      <c r="A12" s="332" t="s">
        <v>16</v>
      </c>
      <c r="B12" s="333"/>
      <c r="C12" s="335"/>
      <c r="D12" s="363"/>
      <c r="E12" s="350"/>
      <c r="F12" s="351"/>
      <c r="G12" s="351"/>
      <c r="H12" s="352"/>
    </row>
    <row r="13" spans="1:22" ht="21" customHeight="1" thickTop="1" x14ac:dyDescent="0.15">
      <c r="A13" s="16"/>
      <c r="B13" s="16"/>
      <c r="C13" s="17"/>
      <c r="D13" s="17"/>
      <c r="E13" s="13"/>
      <c r="F13" s="13"/>
      <c r="G13" s="13"/>
      <c r="H13" s="13"/>
      <c r="J13" s="70" t="s">
        <v>131</v>
      </c>
      <c r="K13" s="70"/>
      <c r="L13" s="70"/>
    </row>
    <row r="14" spans="1:22" ht="21" customHeight="1" thickBot="1" x14ac:dyDescent="0.2">
      <c r="A14" s="332" t="s">
        <v>44</v>
      </c>
      <c r="B14" s="333"/>
      <c r="C14" s="24"/>
      <c r="D14" s="337" t="s">
        <v>11</v>
      </c>
      <c r="E14" s="337"/>
      <c r="J14" s="86" t="s">
        <v>117</v>
      </c>
      <c r="K14" s="87" t="s">
        <v>114</v>
      </c>
      <c r="L14" s="88" t="s">
        <v>132</v>
      </c>
    </row>
    <row r="15" spans="1:22" ht="21" customHeight="1" thickTop="1" x14ac:dyDescent="0.15">
      <c r="J15" s="89"/>
      <c r="K15" s="90"/>
      <c r="L15" s="91"/>
    </row>
    <row r="16" spans="1:22" ht="34.5" customHeight="1" x14ac:dyDescent="0.15">
      <c r="E16" s="367" t="s">
        <v>49</v>
      </c>
      <c r="F16" s="367"/>
      <c r="G16" s="92" t="s">
        <v>32</v>
      </c>
      <c r="H16" s="356" t="s">
        <v>33</v>
      </c>
      <c r="I16" s="356"/>
      <c r="J16" s="356"/>
      <c r="K16" s="1"/>
      <c r="L16" s="1"/>
    </row>
    <row r="17" spans="1:13" ht="27" x14ac:dyDescent="0.15">
      <c r="A17" s="353" t="s">
        <v>64</v>
      </c>
      <c r="B17" s="353"/>
      <c r="C17" s="2" t="s">
        <v>22</v>
      </c>
      <c r="D17" s="2" t="s">
        <v>23</v>
      </c>
      <c r="E17" s="4" t="s">
        <v>42</v>
      </c>
      <c r="F17" s="4" t="s">
        <v>43</v>
      </c>
      <c r="G17" s="2" t="s">
        <v>20</v>
      </c>
      <c r="H17" s="2" t="s">
        <v>21</v>
      </c>
      <c r="I17" s="4" t="s">
        <v>143</v>
      </c>
      <c r="J17" s="4" t="s">
        <v>144</v>
      </c>
    </row>
    <row r="18" spans="1:13" ht="17.25" customHeight="1" x14ac:dyDescent="0.15">
      <c r="A18" s="353">
        <v>1</v>
      </c>
      <c r="B18" s="34" t="s">
        <v>62</v>
      </c>
      <c r="C18" s="25"/>
      <c r="D18" s="25"/>
      <c r="E18" s="25"/>
      <c r="F18" s="25"/>
      <c r="G18" s="26"/>
      <c r="H18" s="27"/>
      <c r="I18" s="31"/>
      <c r="J18" s="31"/>
      <c r="K18" s="14" t="s">
        <v>133</v>
      </c>
      <c r="L18" s="1"/>
      <c r="M18" s="1"/>
    </row>
    <row r="19" spans="1:13" ht="17.25" customHeight="1" x14ac:dyDescent="0.15">
      <c r="A19" s="353"/>
      <c r="B19" s="35" t="s">
        <v>63</v>
      </c>
      <c r="C19" s="28"/>
      <c r="D19" s="28"/>
      <c r="E19" s="28"/>
      <c r="F19" s="28"/>
      <c r="G19" s="29"/>
      <c r="H19" s="30"/>
      <c r="I19" s="32"/>
      <c r="J19" s="32"/>
      <c r="K19" s="14"/>
    </row>
    <row r="20" spans="1:13" ht="17.25" customHeight="1" x14ac:dyDescent="0.15">
      <c r="A20" s="353">
        <v>2</v>
      </c>
      <c r="B20" s="34" t="s">
        <v>62</v>
      </c>
      <c r="C20" s="25"/>
      <c r="D20" s="25"/>
      <c r="E20" s="25"/>
      <c r="F20" s="25"/>
      <c r="G20" s="26"/>
      <c r="H20" s="27"/>
      <c r="I20" s="31"/>
      <c r="J20" s="31"/>
    </row>
    <row r="21" spans="1:13" ht="17.25" customHeight="1" x14ac:dyDescent="0.15">
      <c r="A21" s="353"/>
      <c r="B21" s="35" t="s">
        <v>63</v>
      </c>
      <c r="C21" s="28"/>
      <c r="D21" s="28"/>
      <c r="E21" s="28"/>
      <c r="F21" s="28"/>
      <c r="G21" s="29"/>
      <c r="H21" s="30"/>
      <c r="I21" s="32"/>
      <c r="J21" s="32"/>
    </row>
    <row r="22" spans="1:13" ht="17.25" customHeight="1" x14ac:dyDescent="0.15">
      <c r="A22" s="353">
        <v>3</v>
      </c>
      <c r="B22" s="34" t="s">
        <v>62</v>
      </c>
      <c r="C22" s="25"/>
      <c r="D22" s="25"/>
      <c r="E22" s="25"/>
      <c r="F22" s="25"/>
      <c r="G22" s="26"/>
      <c r="H22" s="27"/>
      <c r="I22" s="31"/>
      <c r="J22" s="31"/>
    </row>
    <row r="23" spans="1:13" ht="17.25" customHeight="1" x14ac:dyDescent="0.15">
      <c r="A23" s="353"/>
      <c r="B23" s="35" t="s">
        <v>63</v>
      </c>
      <c r="C23" s="28"/>
      <c r="D23" s="28"/>
      <c r="E23" s="28"/>
      <c r="F23" s="28"/>
      <c r="G23" s="29"/>
      <c r="H23" s="30"/>
      <c r="I23" s="32"/>
      <c r="J23" s="32"/>
    </row>
    <row r="24" spans="1:13" ht="17.25" customHeight="1" x14ac:dyDescent="0.15">
      <c r="A24" s="353">
        <v>4</v>
      </c>
      <c r="B24" s="34" t="s">
        <v>62</v>
      </c>
      <c r="C24" s="25"/>
      <c r="D24" s="25"/>
      <c r="E24" s="25"/>
      <c r="F24" s="25"/>
      <c r="G24" s="26"/>
      <c r="H24" s="27"/>
      <c r="I24" s="31"/>
      <c r="J24" s="31"/>
    </row>
    <row r="25" spans="1:13" ht="17.25" customHeight="1" x14ac:dyDescent="0.15">
      <c r="A25" s="353"/>
      <c r="B25" s="35" t="s">
        <v>63</v>
      </c>
      <c r="C25" s="28"/>
      <c r="D25" s="28"/>
      <c r="E25" s="28"/>
      <c r="F25" s="28"/>
      <c r="G25" s="29"/>
      <c r="H25" s="30"/>
      <c r="I25" s="32"/>
      <c r="J25" s="32"/>
    </row>
    <row r="26" spans="1:13" ht="17.25" customHeight="1" x14ac:dyDescent="0.15">
      <c r="A26" s="353">
        <v>5</v>
      </c>
      <c r="B26" s="34" t="s">
        <v>62</v>
      </c>
      <c r="C26" s="25"/>
      <c r="D26" s="25"/>
      <c r="E26" s="25"/>
      <c r="F26" s="25"/>
      <c r="G26" s="26"/>
      <c r="H26" s="27"/>
      <c r="I26" s="31"/>
      <c r="J26" s="31"/>
    </row>
    <row r="27" spans="1:13" ht="17.25" customHeight="1" x14ac:dyDescent="0.15">
      <c r="A27" s="353"/>
      <c r="B27" s="35" t="s">
        <v>63</v>
      </c>
      <c r="C27" s="28"/>
      <c r="D27" s="28"/>
      <c r="E27" s="28"/>
      <c r="F27" s="28"/>
      <c r="G27" s="29"/>
      <c r="H27" s="30"/>
      <c r="I27" s="32"/>
      <c r="J27" s="32"/>
    </row>
    <row r="28" spans="1:13" ht="17.25" customHeight="1" x14ac:dyDescent="0.15">
      <c r="A28" s="353">
        <v>6</v>
      </c>
      <c r="B28" s="34" t="s">
        <v>62</v>
      </c>
      <c r="C28" s="25"/>
      <c r="D28" s="25"/>
      <c r="E28" s="25"/>
      <c r="F28" s="25"/>
      <c r="G28" s="26"/>
      <c r="H28" s="27"/>
      <c r="I28" s="31"/>
      <c r="J28" s="31"/>
    </row>
    <row r="29" spans="1:13" ht="17.25" customHeight="1" x14ac:dyDescent="0.15">
      <c r="A29" s="353"/>
      <c r="B29" s="35" t="s">
        <v>63</v>
      </c>
      <c r="C29" s="28"/>
      <c r="D29" s="28"/>
      <c r="E29" s="28"/>
      <c r="F29" s="28"/>
      <c r="G29" s="29"/>
      <c r="H29" s="30"/>
      <c r="I29" s="32"/>
      <c r="J29" s="32"/>
    </row>
    <row r="30" spans="1:13" ht="17.25" customHeight="1" x14ac:dyDescent="0.15">
      <c r="A30" s="353">
        <v>7</v>
      </c>
      <c r="B30" s="34" t="s">
        <v>62</v>
      </c>
      <c r="C30" s="25"/>
      <c r="D30" s="25"/>
      <c r="E30" s="25"/>
      <c r="F30" s="25"/>
      <c r="G30" s="26"/>
      <c r="H30" s="27"/>
      <c r="I30" s="31"/>
      <c r="J30" s="31"/>
    </row>
    <row r="31" spans="1:13" ht="17.25" customHeight="1" x14ac:dyDescent="0.15">
      <c r="A31" s="353"/>
      <c r="B31" s="35" t="s">
        <v>63</v>
      </c>
      <c r="C31" s="28"/>
      <c r="D31" s="28"/>
      <c r="E31" s="28"/>
      <c r="F31" s="28"/>
      <c r="G31" s="29"/>
      <c r="H31" s="30"/>
      <c r="I31" s="32"/>
      <c r="J31" s="32"/>
    </row>
    <row r="32" spans="1:13" ht="17.25" customHeight="1" x14ac:dyDescent="0.15">
      <c r="A32" s="353">
        <v>8</v>
      </c>
      <c r="B32" s="34" t="s">
        <v>62</v>
      </c>
      <c r="C32" s="25"/>
      <c r="D32" s="25"/>
      <c r="E32" s="25"/>
      <c r="F32" s="25"/>
      <c r="G32" s="26"/>
      <c r="H32" s="27"/>
      <c r="I32" s="31"/>
      <c r="J32" s="31"/>
    </row>
    <row r="33" spans="1:10" ht="17.25" customHeight="1" x14ac:dyDescent="0.15">
      <c r="A33" s="353"/>
      <c r="B33" s="35" t="s">
        <v>63</v>
      </c>
      <c r="C33" s="28"/>
      <c r="D33" s="28"/>
      <c r="E33" s="28"/>
      <c r="F33" s="28"/>
      <c r="G33" s="29"/>
      <c r="H33" s="30"/>
      <c r="I33" s="32"/>
      <c r="J33" s="32"/>
    </row>
    <row r="34" spans="1:10" ht="17.25" customHeight="1" x14ac:dyDescent="0.15">
      <c r="A34" s="353">
        <v>9</v>
      </c>
      <c r="B34" s="34" t="s">
        <v>62</v>
      </c>
      <c r="C34" s="25"/>
      <c r="D34" s="25"/>
      <c r="E34" s="25"/>
      <c r="F34" s="25"/>
      <c r="G34" s="26"/>
      <c r="H34" s="27"/>
      <c r="I34" s="31"/>
      <c r="J34" s="31"/>
    </row>
    <row r="35" spans="1:10" ht="17.25" customHeight="1" x14ac:dyDescent="0.15">
      <c r="A35" s="353"/>
      <c r="B35" s="35" t="s">
        <v>63</v>
      </c>
      <c r="C35" s="28"/>
      <c r="D35" s="28"/>
      <c r="E35" s="28"/>
      <c r="F35" s="28"/>
      <c r="G35" s="29"/>
      <c r="H35" s="30"/>
      <c r="I35" s="32"/>
      <c r="J35" s="32"/>
    </row>
    <row r="36" spans="1:10" ht="17.25" customHeight="1" x14ac:dyDescent="0.15">
      <c r="A36" s="353">
        <v>10</v>
      </c>
      <c r="B36" s="34" t="s">
        <v>62</v>
      </c>
      <c r="C36" s="25"/>
      <c r="D36" s="25"/>
      <c r="E36" s="25"/>
      <c r="F36" s="25"/>
      <c r="G36" s="26"/>
      <c r="H36" s="27"/>
      <c r="I36" s="31"/>
      <c r="J36" s="31"/>
    </row>
    <row r="37" spans="1:10" ht="17.25" customHeight="1" x14ac:dyDescent="0.15">
      <c r="A37" s="353"/>
      <c r="B37" s="35" t="s">
        <v>63</v>
      </c>
      <c r="C37" s="28"/>
      <c r="D37" s="28"/>
      <c r="E37" s="28"/>
      <c r="F37" s="28"/>
      <c r="G37" s="29"/>
      <c r="H37" s="30"/>
      <c r="I37" s="32"/>
      <c r="J37" s="32"/>
    </row>
    <row r="38" spans="1:10" ht="17.25" customHeight="1" x14ac:dyDescent="0.15">
      <c r="A38" s="353">
        <v>11</v>
      </c>
      <c r="B38" s="34" t="s">
        <v>62</v>
      </c>
      <c r="C38" s="25"/>
      <c r="D38" s="25"/>
      <c r="E38" s="25"/>
      <c r="F38" s="25"/>
      <c r="G38" s="26"/>
      <c r="H38" s="27"/>
      <c r="I38" s="31"/>
      <c r="J38" s="31"/>
    </row>
    <row r="39" spans="1:10" ht="17.25" customHeight="1" x14ac:dyDescent="0.15">
      <c r="A39" s="353"/>
      <c r="B39" s="35" t="s">
        <v>63</v>
      </c>
      <c r="C39" s="28"/>
      <c r="D39" s="28"/>
      <c r="E39" s="28"/>
      <c r="F39" s="28"/>
      <c r="G39" s="29"/>
      <c r="H39" s="30"/>
      <c r="I39" s="32"/>
      <c r="J39" s="32"/>
    </row>
    <row r="40" spans="1:10" ht="17.25" customHeight="1" x14ac:dyDescent="0.15">
      <c r="A40" s="353">
        <v>12</v>
      </c>
      <c r="B40" s="34" t="s">
        <v>62</v>
      </c>
      <c r="C40" s="25"/>
      <c r="D40" s="25"/>
      <c r="E40" s="25"/>
      <c r="F40" s="25"/>
      <c r="G40" s="26"/>
      <c r="H40" s="27"/>
      <c r="I40" s="31"/>
      <c r="J40" s="31"/>
    </row>
    <row r="41" spans="1:10" ht="17.25" customHeight="1" x14ac:dyDescent="0.15">
      <c r="A41" s="353"/>
      <c r="B41" s="35" t="s">
        <v>63</v>
      </c>
      <c r="C41" s="28"/>
      <c r="D41" s="28"/>
      <c r="E41" s="28"/>
      <c r="F41" s="28"/>
      <c r="G41" s="29"/>
      <c r="H41" s="30"/>
      <c r="I41" s="32"/>
      <c r="J41" s="32"/>
    </row>
    <row r="42" spans="1:10" ht="17.25" customHeight="1" x14ac:dyDescent="0.15">
      <c r="A42" s="353">
        <v>13</v>
      </c>
      <c r="B42" s="34" t="s">
        <v>62</v>
      </c>
      <c r="C42" s="25"/>
      <c r="D42" s="25"/>
      <c r="E42" s="25"/>
      <c r="F42" s="25"/>
      <c r="G42" s="26"/>
      <c r="H42" s="27"/>
      <c r="I42" s="31"/>
      <c r="J42" s="31"/>
    </row>
    <row r="43" spans="1:10" ht="17.25" customHeight="1" x14ac:dyDescent="0.15">
      <c r="A43" s="353"/>
      <c r="B43" s="35" t="s">
        <v>63</v>
      </c>
      <c r="C43" s="28"/>
      <c r="D43" s="28"/>
      <c r="E43" s="28"/>
      <c r="F43" s="28"/>
      <c r="G43" s="29"/>
      <c r="H43" s="30"/>
      <c r="I43" s="32"/>
      <c r="J43" s="32"/>
    </row>
    <row r="44" spans="1:10" ht="17.25" customHeight="1" x14ac:dyDescent="0.15">
      <c r="A44" s="353">
        <v>14</v>
      </c>
      <c r="B44" s="34" t="s">
        <v>62</v>
      </c>
      <c r="C44" s="25"/>
      <c r="D44" s="25"/>
      <c r="E44" s="25"/>
      <c r="F44" s="25"/>
      <c r="G44" s="26"/>
      <c r="H44" s="27"/>
      <c r="I44" s="31"/>
      <c r="J44" s="31"/>
    </row>
    <row r="45" spans="1:10" ht="17.25" customHeight="1" x14ac:dyDescent="0.15">
      <c r="A45" s="353"/>
      <c r="B45" s="35" t="s">
        <v>63</v>
      </c>
      <c r="C45" s="28"/>
      <c r="D45" s="28"/>
      <c r="E45" s="28"/>
      <c r="F45" s="28"/>
      <c r="G45" s="29"/>
      <c r="H45" s="30"/>
      <c r="I45" s="32"/>
      <c r="J45" s="32"/>
    </row>
    <row r="46" spans="1:10" ht="17.25" customHeight="1" x14ac:dyDescent="0.15">
      <c r="A46" s="353">
        <v>15</v>
      </c>
      <c r="B46" s="34" t="s">
        <v>62</v>
      </c>
      <c r="C46" s="25"/>
      <c r="D46" s="25"/>
      <c r="E46" s="25"/>
      <c r="F46" s="25"/>
      <c r="G46" s="26"/>
      <c r="H46" s="27"/>
      <c r="I46" s="31"/>
      <c r="J46" s="31"/>
    </row>
    <row r="47" spans="1:10" ht="17.25" customHeight="1" x14ac:dyDescent="0.15">
      <c r="A47" s="353"/>
      <c r="B47" s="35" t="s">
        <v>63</v>
      </c>
      <c r="C47" s="28"/>
      <c r="D47" s="28"/>
      <c r="E47" s="28"/>
      <c r="F47" s="28"/>
      <c r="G47" s="29"/>
      <c r="H47" s="30"/>
      <c r="I47" s="32"/>
      <c r="J47" s="32"/>
    </row>
    <row r="48" spans="1:10" ht="17.25" customHeight="1" x14ac:dyDescent="0.15">
      <c r="A48" s="353">
        <v>16</v>
      </c>
      <c r="B48" s="34" t="s">
        <v>62</v>
      </c>
      <c r="C48" s="25"/>
      <c r="D48" s="25"/>
      <c r="E48" s="25"/>
      <c r="F48" s="25"/>
      <c r="G48" s="26"/>
      <c r="H48" s="27"/>
      <c r="I48" s="31"/>
      <c r="J48" s="31"/>
    </row>
    <row r="49" spans="1:10" ht="17.25" customHeight="1" x14ac:dyDescent="0.15">
      <c r="A49" s="353"/>
      <c r="B49" s="35" t="s">
        <v>63</v>
      </c>
      <c r="C49" s="28"/>
      <c r="D49" s="28"/>
      <c r="E49" s="28"/>
      <c r="F49" s="28"/>
      <c r="G49" s="29"/>
      <c r="H49" s="30"/>
      <c r="I49" s="32"/>
      <c r="J49" s="32"/>
    </row>
  </sheetData>
  <mergeCells count="54">
    <mergeCell ref="L6:N6"/>
    <mergeCell ref="A46:A47"/>
    <mergeCell ref="A48:A49"/>
    <mergeCell ref="A34:A35"/>
    <mergeCell ref="A20:A21"/>
    <mergeCell ref="A22:A23"/>
    <mergeCell ref="A24:A25"/>
    <mergeCell ref="A18:A19"/>
    <mergeCell ref="A17:B17"/>
    <mergeCell ref="A42:A43"/>
    <mergeCell ref="A44:A45"/>
    <mergeCell ref="A36:A37"/>
    <mergeCell ref="A38:A39"/>
    <mergeCell ref="A40:A41"/>
    <mergeCell ref="E16:F16"/>
    <mergeCell ref="A26:A27"/>
    <mergeCell ref="A32:A33"/>
    <mergeCell ref="A30:A31"/>
    <mergeCell ref="H16:J16"/>
    <mergeCell ref="A12:B12"/>
    <mergeCell ref="A10:B10"/>
    <mergeCell ref="A14:B14"/>
    <mergeCell ref="D14:E14"/>
    <mergeCell ref="C10:H10"/>
    <mergeCell ref="C11:D11"/>
    <mergeCell ref="C12:D12"/>
    <mergeCell ref="A11:B11"/>
    <mergeCell ref="E11:H12"/>
    <mergeCell ref="F6:H6"/>
    <mergeCell ref="A28:A29"/>
    <mergeCell ref="C6:D6"/>
    <mergeCell ref="C7:D7"/>
    <mergeCell ref="C9:D9"/>
    <mergeCell ref="E8:H8"/>
    <mergeCell ref="E5:F5"/>
    <mergeCell ref="H3:J3"/>
    <mergeCell ref="J6:K6"/>
    <mergeCell ref="A9:B9"/>
    <mergeCell ref="K1:L1"/>
    <mergeCell ref="A2:B2"/>
    <mergeCell ref="C1:J1"/>
    <mergeCell ref="A1:B1"/>
    <mergeCell ref="E9:H9"/>
    <mergeCell ref="A8:B8"/>
    <mergeCell ref="A7:B7"/>
    <mergeCell ref="A6:B6"/>
    <mergeCell ref="A5:B5"/>
    <mergeCell ref="C5:D5"/>
    <mergeCell ref="D3:E3"/>
    <mergeCell ref="D4:E4"/>
    <mergeCell ref="A4:B4"/>
    <mergeCell ref="A3:B3"/>
    <mergeCell ref="C8:D8"/>
    <mergeCell ref="E7:H7"/>
  </mergeCells>
  <phoneticPr fontId="3"/>
  <dataValidations xWindow="308" yWindow="232" count="11">
    <dataValidation imeMode="off" allowBlank="1" showInputMessage="1" showErrorMessage="1" sqref="C13 H18:H49" xr:uid="{00000000-0002-0000-0000-000000000000}"/>
    <dataValidation type="list" allowBlank="1" showInputMessage="1" showErrorMessage="1" sqref="C3" xr:uid="{00000000-0002-0000-0000-000001000000}">
      <formula1>$T$2:$T$3</formula1>
    </dataValidation>
    <dataValidation type="list" allowBlank="1" showInputMessage="1" showErrorMessage="1" sqref="C4" xr:uid="{00000000-0002-0000-0000-000002000000}">
      <formula1>$U$2:$U$8</formula1>
    </dataValidation>
    <dataValidation type="list" allowBlank="1" showInputMessage="1" showErrorMessage="1" sqref="I18:J49" xr:uid="{00000000-0002-0000-0000-000003000000}">
      <formula1>$V$2:$V$8</formula1>
    </dataValidation>
    <dataValidation type="list" imeMode="off" allowBlank="1" showInputMessage="1" showErrorMessage="1" sqref="C14" xr:uid="{00000000-0002-0000-0000-000004000000}">
      <formula1>$S$2:$S$4</formula1>
    </dataValidation>
    <dataValidation imeMode="halfKatakana" allowBlank="1" showInputMessage="1" showErrorMessage="1" sqref="C5:D5" xr:uid="{00000000-0002-0000-0000-000005000000}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imeMode="hiragana" allowBlank="1" showInputMessage="1" showErrorMessage="1" sqref="C7:D8 C10:H10" xr:uid="{00000000-0002-0000-0000-000007000000}"/>
    <dataValidation imeMode="halfAlpha" allowBlank="1" showInputMessage="1" showErrorMessage="1" sqref="C9:D9 C11:D12" xr:uid="{00000000-0002-0000-0000-000008000000}"/>
    <dataValidation type="list" allowBlank="1" showInputMessage="1" showErrorMessage="1" sqref="L8:N11" xr:uid="{00000000-0002-0000-0000-000009000000}">
      <formula1>"○,"</formula1>
    </dataValidation>
    <dataValidation type="list" allowBlank="1" showInputMessage="1" showErrorMessage="1" sqref="L15" xr:uid="{00000000-0002-0000-0000-00000A000000}">
      <formula1>$R$7:$R$8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K47"/>
  <sheetViews>
    <sheetView zoomScale="70" zoomScaleNormal="70" workbookViewId="0">
      <selection activeCell="H13" sqref="H13:J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96" t="str">
        <f>"令和"&amp;入力用!C2&amp;"年度近畿高等学校ソフトテニス選抜インドア大会"</f>
        <v>令和5年度近畿高等学校ソフトテニス選抜インドア大会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24.75" customHeight="1" x14ac:dyDescent="0.15">
      <c r="A2" s="395" t="s">
        <v>40</v>
      </c>
      <c r="B2" s="395"/>
      <c r="C2" s="395"/>
      <c r="D2" s="395"/>
      <c r="E2" s="395"/>
      <c r="F2" s="395"/>
      <c r="G2" s="395"/>
      <c r="H2" s="395"/>
      <c r="I2" s="395"/>
      <c r="J2" s="395"/>
      <c r="K2" s="15">
        <f>入力用!C3</f>
        <v>0</v>
      </c>
    </row>
    <row r="3" spans="1:11" ht="24.75" customHeight="1" x14ac:dyDescent="0.15">
      <c r="A3" s="377">
        <f>入力用!C4</f>
        <v>0</v>
      </c>
      <c r="B3" s="378"/>
      <c r="C3" s="378"/>
      <c r="D3" s="379"/>
      <c r="E3" s="407" t="s">
        <v>51</v>
      </c>
      <c r="F3" s="393"/>
      <c r="G3" s="385">
        <f>入力用!C5</f>
        <v>0</v>
      </c>
      <c r="H3" s="386"/>
      <c r="I3" s="20"/>
      <c r="J3" s="399" t="s">
        <v>52</v>
      </c>
      <c r="K3" s="22">
        <f>入力用!C11</f>
        <v>0</v>
      </c>
    </row>
    <row r="4" spans="1:11" ht="24.75" customHeight="1" x14ac:dyDescent="0.15">
      <c r="A4" s="380"/>
      <c r="B4" s="381"/>
      <c r="C4" s="381"/>
      <c r="D4" s="382"/>
      <c r="E4" s="405" t="s">
        <v>41</v>
      </c>
      <c r="F4" s="406"/>
      <c r="G4" s="389">
        <f>入力用!C6</f>
        <v>0</v>
      </c>
      <c r="H4" s="390"/>
      <c r="I4" s="6" t="s">
        <v>17</v>
      </c>
      <c r="J4" s="400"/>
      <c r="K4" s="23">
        <f>入力用!C12</f>
        <v>0</v>
      </c>
    </row>
    <row r="5" spans="1:11" ht="24.75" customHeight="1" x14ac:dyDescent="0.15">
      <c r="A5" s="7" t="s">
        <v>13</v>
      </c>
      <c r="B5" s="8" t="s">
        <v>53</v>
      </c>
      <c r="C5" s="398">
        <f>入力用!C9</f>
        <v>0</v>
      </c>
      <c r="D5" s="383"/>
      <c r="E5" s="383">
        <f>入力用!C10</f>
        <v>0</v>
      </c>
      <c r="F5" s="383"/>
      <c r="G5" s="383"/>
      <c r="H5" s="383"/>
      <c r="I5" s="383"/>
      <c r="J5" s="383"/>
      <c r="K5" s="384"/>
    </row>
    <row r="6" spans="1:11" ht="9.75" customHeight="1" x14ac:dyDescent="0.15"/>
    <row r="7" spans="1:11" ht="18.75" customHeight="1" x14ac:dyDescent="0.15">
      <c r="G7" s="9" t="s">
        <v>37</v>
      </c>
      <c r="H7" s="401" t="str">
        <f>入力用!C7&amp;"　　　印  "</f>
        <v xml:space="preserve">　　　印  </v>
      </c>
      <c r="I7" s="401"/>
      <c r="J7" s="401"/>
      <c r="K7" s="401"/>
    </row>
    <row r="8" spans="1:11" ht="15.75" customHeight="1" x14ac:dyDescent="0.15"/>
    <row r="9" spans="1:11" ht="18.75" customHeight="1" x14ac:dyDescent="0.15">
      <c r="G9" s="9" t="s">
        <v>38</v>
      </c>
      <c r="H9" s="401" t="str">
        <f>入力用!C8&amp;"　　　印  "</f>
        <v xml:space="preserve">　　　印  </v>
      </c>
      <c r="I9" s="401"/>
      <c r="J9" s="401"/>
      <c r="K9" s="401"/>
    </row>
    <row r="10" spans="1:11" ht="9.75" customHeight="1" x14ac:dyDescent="0.15"/>
    <row r="11" spans="1:11" ht="21" customHeight="1" x14ac:dyDescent="0.15">
      <c r="A11" s="10"/>
      <c r="B11" s="402" t="s">
        <v>34</v>
      </c>
      <c r="C11" s="403"/>
      <c r="D11" s="403"/>
      <c r="E11" s="404"/>
      <c r="F11" s="7" t="s">
        <v>39</v>
      </c>
      <c r="G11" s="7" t="s">
        <v>36</v>
      </c>
      <c r="H11" s="397" t="s">
        <v>35</v>
      </c>
      <c r="I11" s="397"/>
      <c r="J11" s="397"/>
      <c r="K11" s="397"/>
    </row>
    <row r="12" spans="1:11" ht="21" customHeight="1" x14ac:dyDescent="0.15">
      <c r="A12" s="408">
        <v>1</v>
      </c>
      <c r="B12" s="407" t="s">
        <v>54</v>
      </c>
      <c r="C12" s="411"/>
      <c r="D12" s="393" t="str">
        <f>入力用!E18&amp;"　"&amp;入力用!F18</f>
        <v>　</v>
      </c>
      <c r="E12" s="394"/>
      <c r="F12" s="415" t="str">
        <f>入力用!G18&amp;" 年"</f>
        <v xml:space="preserve"> 年</v>
      </c>
      <c r="G12" s="391" t="str">
        <f>IF(入力用!H18="","",入力用!H18)</f>
        <v/>
      </c>
      <c r="H12" s="387" t="str">
        <f>"令和"&amp;入力用!$C$2&amp;"年度選手権"</f>
        <v>令和5年度選手権</v>
      </c>
      <c r="I12" s="388"/>
      <c r="J12" s="388"/>
      <c r="K12" s="11" t="str">
        <f>"[ "&amp;入力用!I18&amp;" ]"</f>
        <v>[  ]</v>
      </c>
    </row>
    <row r="13" spans="1:11" ht="21" customHeight="1" x14ac:dyDescent="0.15">
      <c r="A13" s="409"/>
      <c r="B13" s="412" t="str">
        <f>入力用!C18&amp;"　"&amp;入力用!D18</f>
        <v>　</v>
      </c>
      <c r="C13" s="413"/>
      <c r="D13" s="413"/>
      <c r="E13" s="414"/>
      <c r="F13" s="416"/>
      <c r="G13" s="392"/>
      <c r="H13" s="387" t="str">
        <f>"令和"&amp;入力用!$C$2-1&amp;"年度インドア"</f>
        <v>令和4年度インドア</v>
      </c>
      <c r="I13" s="388"/>
      <c r="J13" s="388"/>
      <c r="K13" s="21" t="str">
        <f>"[ "&amp;入力用!J18&amp;" ]"</f>
        <v>[  ]</v>
      </c>
    </row>
    <row r="14" spans="1:11" ht="21" customHeight="1" x14ac:dyDescent="0.15">
      <c r="A14" s="409"/>
      <c r="B14" s="407" t="s">
        <v>54</v>
      </c>
      <c r="C14" s="411"/>
      <c r="D14" s="393" t="str">
        <f>入力用!E19&amp;"　"&amp;入力用!F19</f>
        <v>　</v>
      </c>
      <c r="E14" s="394"/>
      <c r="F14" s="415" t="str">
        <f>入力用!G19&amp;" 年"</f>
        <v xml:space="preserve"> 年</v>
      </c>
      <c r="G14" s="391" t="str">
        <f>IF(入力用!H19="","",入力用!H19)</f>
        <v/>
      </c>
      <c r="H14" s="387" t="str">
        <f>"令和"&amp;入力用!$C$2&amp;"年度選手権"</f>
        <v>令和5年度選手権</v>
      </c>
      <c r="I14" s="388"/>
      <c r="J14" s="388"/>
      <c r="K14" s="11" t="str">
        <f>"[ "&amp;入力用!I19&amp;" ]"</f>
        <v>[  ]</v>
      </c>
    </row>
    <row r="15" spans="1:11" ht="21" customHeight="1" x14ac:dyDescent="0.15">
      <c r="A15" s="410"/>
      <c r="B15" s="412" t="str">
        <f>入力用!C19&amp;"　"&amp;入力用!D19</f>
        <v>　</v>
      </c>
      <c r="C15" s="413"/>
      <c r="D15" s="413"/>
      <c r="E15" s="414"/>
      <c r="F15" s="416"/>
      <c r="G15" s="392"/>
      <c r="H15" s="387" t="str">
        <f>"令和"&amp;入力用!$C$2-1&amp;"年度インドア"</f>
        <v>令和4年度インドア</v>
      </c>
      <c r="I15" s="388"/>
      <c r="J15" s="388"/>
      <c r="K15" s="21" t="str">
        <f>"[ "&amp;入力用!J19&amp;" ]"</f>
        <v>[  ]</v>
      </c>
    </row>
    <row r="16" spans="1:11" ht="21" customHeight="1" x14ac:dyDescent="0.15">
      <c r="A16" s="408">
        <v>2</v>
      </c>
      <c r="B16" s="407" t="s">
        <v>54</v>
      </c>
      <c r="C16" s="411"/>
      <c r="D16" s="393" t="str">
        <f>入力用!E20&amp;"　"&amp;入力用!F20</f>
        <v>　</v>
      </c>
      <c r="E16" s="394"/>
      <c r="F16" s="415" t="str">
        <f>入力用!G20&amp;" 年"</f>
        <v xml:space="preserve"> 年</v>
      </c>
      <c r="G16" s="391" t="str">
        <f>IF(入力用!H20="","",入力用!H20)</f>
        <v/>
      </c>
      <c r="H16" s="387" t="str">
        <f>"令和"&amp;入力用!$C$2&amp;"年度選手権"</f>
        <v>令和5年度選手権</v>
      </c>
      <c r="I16" s="388"/>
      <c r="J16" s="388"/>
      <c r="K16" s="11" t="str">
        <f>"[ "&amp;入力用!I20&amp;" ]"</f>
        <v>[  ]</v>
      </c>
    </row>
    <row r="17" spans="1:11" ht="21" customHeight="1" x14ac:dyDescent="0.15">
      <c r="A17" s="409"/>
      <c r="B17" s="412" t="str">
        <f>入力用!C20&amp;"　"&amp;入力用!D20</f>
        <v>　</v>
      </c>
      <c r="C17" s="413"/>
      <c r="D17" s="413"/>
      <c r="E17" s="414"/>
      <c r="F17" s="416"/>
      <c r="G17" s="392"/>
      <c r="H17" s="387" t="str">
        <f>"令和"&amp;入力用!$C$2-1&amp;"年度インドア"</f>
        <v>令和4年度インドア</v>
      </c>
      <c r="I17" s="388"/>
      <c r="J17" s="388"/>
      <c r="K17" s="21" t="str">
        <f>"[ "&amp;入力用!J20&amp;" ]"</f>
        <v>[  ]</v>
      </c>
    </row>
    <row r="18" spans="1:11" ht="21" customHeight="1" x14ac:dyDescent="0.15">
      <c r="A18" s="409"/>
      <c r="B18" s="407" t="s">
        <v>54</v>
      </c>
      <c r="C18" s="411"/>
      <c r="D18" s="393" t="str">
        <f>入力用!E21&amp;"　"&amp;入力用!F21</f>
        <v>　</v>
      </c>
      <c r="E18" s="394"/>
      <c r="F18" s="415" t="str">
        <f>入力用!G21&amp;" 年"</f>
        <v xml:space="preserve"> 年</v>
      </c>
      <c r="G18" s="391" t="str">
        <f>IF(入力用!H21="","",入力用!H21)</f>
        <v/>
      </c>
      <c r="H18" s="387" t="str">
        <f>"令和"&amp;入力用!$C$2&amp;"年度選手権"</f>
        <v>令和5年度選手権</v>
      </c>
      <c r="I18" s="388"/>
      <c r="J18" s="388"/>
      <c r="K18" s="11" t="str">
        <f>"[ "&amp;入力用!I21&amp;" ]"</f>
        <v>[  ]</v>
      </c>
    </row>
    <row r="19" spans="1:11" ht="21" customHeight="1" x14ac:dyDescent="0.15">
      <c r="A19" s="410"/>
      <c r="B19" s="412" t="str">
        <f>入力用!C21&amp;"　"&amp;入力用!D21</f>
        <v>　</v>
      </c>
      <c r="C19" s="413"/>
      <c r="D19" s="413"/>
      <c r="E19" s="414"/>
      <c r="F19" s="416"/>
      <c r="G19" s="392"/>
      <c r="H19" s="387" t="str">
        <f>"令和"&amp;入力用!$C$2-1&amp;"年度インドア"</f>
        <v>令和4年度インドア</v>
      </c>
      <c r="I19" s="388"/>
      <c r="J19" s="388"/>
      <c r="K19" s="21" t="str">
        <f>"[ "&amp;入力用!J21&amp;" ]"</f>
        <v>[  ]</v>
      </c>
    </row>
    <row r="20" spans="1:11" ht="21" customHeight="1" x14ac:dyDescent="0.15">
      <c r="A20" s="408">
        <v>3</v>
      </c>
      <c r="B20" s="407" t="s">
        <v>54</v>
      </c>
      <c r="C20" s="411"/>
      <c r="D20" s="393" t="str">
        <f>入力用!E22&amp;"　"&amp;入力用!F22</f>
        <v>　</v>
      </c>
      <c r="E20" s="394"/>
      <c r="F20" s="415" t="str">
        <f>入力用!G22&amp;" 年"</f>
        <v xml:space="preserve"> 年</v>
      </c>
      <c r="G20" s="391" t="str">
        <f>IF(入力用!H22="","",入力用!H22)</f>
        <v/>
      </c>
      <c r="H20" s="387" t="str">
        <f>"令和"&amp;入力用!$C$2&amp;"年度選手権"</f>
        <v>令和5年度選手権</v>
      </c>
      <c r="I20" s="388"/>
      <c r="J20" s="388"/>
      <c r="K20" s="11" t="str">
        <f>"[ "&amp;入力用!I22&amp;" ]"</f>
        <v>[  ]</v>
      </c>
    </row>
    <row r="21" spans="1:11" ht="21" customHeight="1" x14ac:dyDescent="0.15">
      <c r="A21" s="409"/>
      <c r="B21" s="412" t="str">
        <f>入力用!C22&amp;"　"&amp;入力用!D22</f>
        <v>　</v>
      </c>
      <c r="C21" s="413"/>
      <c r="D21" s="413"/>
      <c r="E21" s="414"/>
      <c r="F21" s="416"/>
      <c r="G21" s="392"/>
      <c r="H21" s="387" t="str">
        <f>"令和"&amp;入力用!$C$2-1&amp;"年度インドア"</f>
        <v>令和4年度インドア</v>
      </c>
      <c r="I21" s="388"/>
      <c r="J21" s="388"/>
      <c r="K21" s="21" t="str">
        <f>"[ "&amp;入力用!J22&amp;" ]"</f>
        <v>[  ]</v>
      </c>
    </row>
    <row r="22" spans="1:11" ht="21" customHeight="1" x14ac:dyDescent="0.15">
      <c r="A22" s="409"/>
      <c r="B22" s="407" t="s">
        <v>54</v>
      </c>
      <c r="C22" s="411"/>
      <c r="D22" s="393" t="str">
        <f>入力用!E23&amp;"　"&amp;入力用!F23</f>
        <v>　</v>
      </c>
      <c r="E22" s="394"/>
      <c r="F22" s="415" t="str">
        <f>入力用!G23&amp;" 年"</f>
        <v xml:space="preserve"> 年</v>
      </c>
      <c r="G22" s="391" t="str">
        <f>IF(入力用!H23="","",入力用!H23)</f>
        <v/>
      </c>
      <c r="H22" s="387" t="str">
        <f>"令和"&amp;入力用!$C$2&amp;"年度選手権"</f>
        <v>令和5年度選手権</v>
      </c>
      <c r="I22" s="388"/>
      <c r="J22" s="388"/>
      <c r="K22" s="11" t="str">
        <f>"[ "&amp;入力用!I23&amp;" ]"</f>
        <v>[  ]</v>
      </c>
    </row>
    <row r="23" spans="1:11" ht="21" customHeight="1" x14ac:dyDescent="0.15">
      <c r="A23" s="410"/>
      <c r="B23" s="412" t="str">
        <f>入力用!C23&amp;"　"&amp;入力用!D23</f>
        <v>　</v>
      </c>
      <c r="C23" s="413"/>
      <c r="D23" s="413"/>
      <c r="E23" s="414"/>
      <c r="F23" s="416"/>
      <c r="G23" s="392"/>
      <c r="H23" s="387" t="str">
        <f>"令和"&amp;入力用!$C$2-1&amp;"年度インドア"</f>
        <v>令和4年度インドア</v>
      </c>
      <c r="I23" s="388"/>
      <c r="J23" s="388"/>
      <c r="K23" s="21" t="str">
        <f>"[ "&amp;入力用!J23&amp;" ]"</f>
        <v>[  ]</v>
      </c>
    </row>
    <row r="24" spans="1:11" ht="21" customHeight="1" x14ac:dyDescent="0.15">
      <c r="A24" s="408">
        <v>4</v>
      </c>
      <c r="B24" s="407" t="s">
        <v>54</v>
      </c>
      <c r="C24" s="411"/>
      <c r="D24" s="393" t="str">
        <f>入力用!E24&amp;"　"&amp;入力用!F24</f>
        <v>　</v>
      </c>
      <c r="E24" s="394"/>
      <c r="F24" s="415" t="str">
        <f>入力用!G24&amp;" 年"</f>
        <v xml:space="preserve"> 年</v>
      </c>
      <c r="G24" s="391" t="str">
        <f>IF(入力用!H24="","",入力用!H24)</f>
        <v/>
      </c>
      <c r="H24" s="387" t="str">
        <f>"令和"&amp;入力用!$C$2&amp;"年度選手権"</f>
        <v>令和5年度選手権</v>
      </c>
      <c r="I24" s="388"/>
      <c r="J24" s="388"/>
      <c r="K24" s="11" t="str">
        <f>"[ "&amp;入力用!I24&amp;" ]"</f>
        <v>[  ]</v>
      </c>
    </row>
    <row r="25" spans="1:11" ht="21" customHeight="1" x14ac:dyDescent="0.15">
      <c r="A25" s="409"/>
      <c r="B25" s="412" t="str">
        <f>入力用!C24&amp;"　"&amp;入力用!D24</f>
        <v>　</v>
      </c>
      <c r="C25" s="413"/>
      <c r="D25" s="413"/>
      <c r="E25" s="414"/>
      <c r="F25" s="416"/>
      <c r="G25" s="392"/>
      <c r="H25" s="387" t="str">
        <f>"令和"&amp;入力用!$C$2-1&amp;"年度インドア"</f>
        <v>令和4年度インドア</v>
      </c>
      <c r="I25" s="388"/>
      <c r="J25" s="388"/>
      <c r="K25" s="21" t="str">
        <f>"[ "&amp;入力用!J24&amp;" ]"</f>
        <v>[  ]</v>
      </c>
    </row>
    <row r="26" spans="1:11" ht="21" customHeight="1" x14ac:dyDescent="0.15">
      <c r="A26" s="409"/>
      <c r="B26" s="407" t="s">
        <v>54</v>
      </c>
      <c r="C26" s="411"/>
      <c r="D26" s="393" t="str">
        <f>入力用!E25&amp;"　"&amp;入力用!F25</f>
        <v>　</v>
      </c>
      <c r="E26" s="394"/>
      <c r="F26" s="415" t="str">
        <f>入力用!G25&amp;" 年"</f>
        <v xml:space="preserve"> 年</v>
      </c>
      <c r="G26" s="391" t="str">
        <f>IF(入力用!H25="","",入力用!H25)</f>
        <v/>
      </c>
      <c r="H26" s="387" t="str">
        <f>"令和"&amp;入力用!$C$2&amp;"年度選手権"</f>
        <v>令和5年度選手権</v>
      </c>
      <c r="I26" s="388"/>
      <c r="J26" s="388"/>
      <c r="K26" s="11" t="str">
        <f>"[ "&amp;入力用!I25&amp;" ]"</f>
        <v>[  ]</v>
      </c>
    </row>
    <row r="27" spans="1:11" ht="21" customHeight="1" x14ac:dyDescent="0.15">
      <c r="A27" s="410"/>
      <c r="B27" s="412" t="str">
        <f>入力用!C25&amp;"　"&amp;入力用!D25</f>
        <v>　</v>
      </c>
      <c r="C27" s="413"/>
      <c r="D27" s="413"/>
      <c r="E27" s="414"/>
      <c r="F27" s="416"/>
      <c r="G27" s="392"/>
      <c r="H27" s="387" t="str">
        <f>"令和"&amp;入力用!$C$2-1&amp;"年度インドア"</f>
        <v>令和4年度インドア</v>
      </c>
      <c r="I27" s="388"/>
      <c r="J27" s="388"/>
      <c r="K27" s="21" t="str">
        <f>"[ "&amp;入力用!J25&amp;" ]"</f>
        <v>[  ]</v>
      </c>
    </row>
    <row r="28" spans="1:11" ht="21" customHeight="1" x14ac:dyDescent="0.15">
      <c r="A28" s="408">
        <v>5</v>
      </c>
      <c r="B28" s="407" t="s">
        <v>54</v>
      </c>
      <c r="C28" s="411"/>
      <c r="D28" s="393" t="str">
        <f>入力用!E26&amp;"　"&amp;入力用!F26</f>
        <v>　</v>
      </c>
      <c r="E28" s="394"/>
      <c r="F28" s="415" t="str">
        <f>入力用!G26&amp;" 年"</f>
        <v xml:space="preserve"> 年</v>
      </c>
      <c r="G28" s="391" t="str">
        <f>IF(入力用!H26="","",入力用!H26)</f>
        <v/>
      </c>
      <c r="H28" s="387" t="str">
        <f>"令和"&amp;入力用!$C$2&amp;"年度選手権"</f>
        <v>令和5年度選手権</v>
      </c>
      <c r="I28" s="388"/>
      <c r="J28" s="388"/>
      <c r="K28" s="11" t="str">
        <f>"[ "&amp;入力用!I26&amp;" ]"</f>
        <v>[  ]</v>
      </c>
    </row>
    <row r="29" spans="1:11" ht="21" customHeight="1" x14ac:dyDescent="0.15">
      <c r="A29" s="409"/>
      <c r="B29" s="412" t="str">
        <f>入力用!C26&amp;"　"&amp;入力用!D26</f>
        <v>　</v>
      </c>
      <c r="C29" s="413"/>
      <c r="D29" s="413"/>
      <c r="E29" s="414"/>
      <c r="F29" s="416"/>
      <c r="G29" s="392"/>
      <c r="H29" s="387" t="str">
        <f>"令和"&amp;入力用!$C$2-1&amp;"年度インドア"</f>
        <v>令和4年度インドア</v>
      </c>
      <c r="I29" s="388"/>
      <c r="J29" s="388"/>
      <c r="K29" s="21" t="str">
        <f>"[ "&amp;入力用!J26&amp;" ]"</f>
        <v>[  ]</v>
      </c>
    </row>
    <row r="30" spans="1:11" ht="21" customHeight="1" x14ac:dyDescent="0.15">
      <c r="A30" s="409"/>
      <c r="B30" s="407" t="s">
        <v>54</v>
      </c>
      <c r="C30" s="411"/>
      <c r="D30" s="393" t="str">
        <f>入力用!E27&amp;"　"&amp;入力用!F27</f>
        <v>　</v>
      </c>
      <c r="E30" s="394"/>
      <c r="F30" s="415" t="str">
        <f>入力用!G27&amp;" 年"</f>
        <v xml:space="preserve"> 年</v>
      </c>
      <c r="G30" s="391" t="str">
        <f>IF(入力用!H27="","",入力用!H27)</f>
        <v/>
      </c>
      <c r="H30" s="387" t="str">
        <f>"令和"&amp;入力用!$C$2&amp;"年度選手権"</f>
        <v>令和5年度選手権</v>
      </c>
      <c r="I30" s="388"/>
      <c r="J30" s="388"/>
      <c r="K30" s="11" t="str">
        <f>"[ "&amp;入力用!I27&amp;" ]"</f>
        <v>[  ]</v>
      </c>
    </row>
    <row r="31" spans="1:11" ht="21" customHeight="1" x14ac:dyDescent="0.15">
      <c r="A31" s="410"/>
      <c r="B31" s="412" t="str">
        <f>入力用!C27&amp;"　"&amp;入力用!D27</f>
        <v>　</v>
      </c>
      <c r="C31" s="413"/>
      <c r="D31" s="413"/>
      <c r="E31" s="414"/>
      <c r="F31" s="416"/>
      <c r="G31" s="392"/>
      <c r="H31" s="387" t="str">
        <f>"令和"&amp;入力用!$C$2-1&amp;"年度インドア"</f>
        <v>令和4年度インドア</v>
      </c>
      <c r="I31" s="388"/>
      <c r="J31" s="388"/>
      <c r="K31" s="21" t="str">
        <f>"[ "&amp;入力用!J27&amp;" ]"</f>
        <v>[  ]</v>
      </c>
    </row>
    <row r="32" spans="1:11" ht="21" customHeight="1" x14ac:dyDescent="0.15">
      <c r="A32" s="408">
        <v>6</v>
      </c>
      <c r="B32" s="407" t="s">
        <v>54</v>
      </c>
      <c r="C32" s="411"/>
      <c r="D32" s="393" t="str">
        <f>入力用!E28&amp;"　"&amp;入力用!F28</f>
        <v>　</v>
      </c>
      <c r="E32" s="394"/>
      <c r="F32" s="415" t="str">
        <f>入力用!G28&amp;" 年"</f>
        <v xml:space="preserve"> 年</v>
      </c>
      <c r="G32" s="391" t="str">
        <f>IF(入力用!H28="","",入力用!H28)</f>
        <v/>
      </c>
      <c r="H32" s="387" t="str">
        <f>"令和"&amp;入力用!$C$2&amp;"年度選手権"</f>
        <v>令和5年度選手権</v>
      </c>
      <c r="I32" s="388"/>
      <c r="J32" s="388"/>
      <c r="K32" s="11" t="str">
        <f>"[ "&amp;入力用!I28&amp;" ]"</f>
        <v>[  ]</v>
      </c>
    </row>
    <row r="33" spans="1:11" ht="21" customHeight="1" x14ac:dyDescent="0.15">
      <c r="A33" s="409"/>
      <c r="B33" s="412" t="str">
        <f>入力用!C28&amp;"　"&amp;入力用!D28</f>
        <v>　</v>
      </c>
      <c r="C33" s="413"/>
      <c r="D33" s="413"/>
      <c r="E33" s="414"/>
      <c r="F33" s="416"/>
      <c r="G33" s="392"/>
      <c r="H33" s="387" t="str">
        <f>"令和"&amp;入力用!$C$2-1&amp;"年度インドア"</f>
        <v>令和4年度インドア</v>
      </c>
      <c r="I33" s="388"/>
      <c r="J33" s="388"/>
      <c r="K33" s="21" t="str">
        <f>"[ "&amp;入力用!J28&amp;" ]"</f>
        <v>[  ]</v>
      </c>
    </row>
    <row r="34" spans="1:11" ht="21" customHeight="1" x14ac:dyDescent="0.15">
      <c r="A34" s="409"/>
      <c r="B34" s="407" t="s">
        <v>54</v>
      </c>
      <c r="C34" s="411"/>
      <c r="D34" s="393" t="str">
        <f>入力用!E29&amp;"　"&amp;入力用!F29</f>
        <v>　</v>
      </c>
      <c r="E34" s="394"/>
      <c r="F34" s="415" t="str">
        <f>入力用!G29&amp;" 年"</f>
        <v xml:space="preserve"> 年</v>
      </c>
      <c r="G34" s="391" t="str">
        <f>IF(入力用!H29="","",入力用!H29)</f>
        <v/>
      </c>
      <c r="H34" s="387" t="str">
        <f>"令和"&amp;入力用!$C$2&amp;"年度選手権"</f>
        <v>令和5年度選手権</v>
      </c>
      <c r="I34" s="388"/>
      <c r="J34" s="388"/>
      <c r="K34" s="11" t="str">
        <f>"[ "&amp;入力用!I29&amp;" ]"</f>
        <v>[  ]</v>
      </c>
    </row>
    <row r="35" spans="1:11" ht="21" customHeight="1" x14ac:dyDescent="0.15">
      <c r="A35" s="410"/>
      <c r="B35" s="412" t="str">
        <f>入力用!C29&amp;"　"&amp;入力用!D29</f>
        <v>　</v>
      </c>
      <c r="C35" s="413"/>
      <c r="D35" s="413"/>
      <c r="E35" s="414"/>
      <c r="F35" s="416"/>
      <c r="G35" s="392"/>
      <c r="H35" s="387" t="str">
        <f>"令和"&amp;入力用!$C$2-1&amp;"年度インドア"</f>
        <v>令和4年度インドア</v>
      </c>
      <c r="I35" s="388"/>
      <c r="J35" s="388"/>
      <c r="K35" s="21" t="str">
        <f>"[ "&amp;入力用!J29&amp;" ]"</f>
        <v>[  ]</v>
      </c>
    </row>
    <row r="36" spans="1:11" ht="21" customHeight="1" x14ac:dyDescent="0.15">
      <c r="A36" s="408">
        <v>7</v>
      </c>
      <c r="B36" s="407" t="s">
        <v>51</v>
      </c>
      <c r="C36" s="411"/>
      <c r="D36" s="393" t="str">
        <f>入力用!E30&amp;"　"&amp;入力用!F30</f>
        <v>　</v>
      </c>
      <c r="E36" s="394"/>
      <c r="F36" s="415" t="str">
        <f>入力用!G30&amp;" 年"</f>
        <v xml:space="preserve"> 年</v>
      </c>
      <c r="G36" s="391" t="str">
        <f>IF(入力用!H30="","",入力用!H30)</f>
        <v/>
      </c>
      <c r="H36" s="387" t="str">
        <f>"令和"&amp;入力用!$C$2&amp;"年度選手権"</f>
        <v>令和5年度選手権</v>
      </c>
      <c r="I36" s="388"/>
      <c r="J36" s="388"/>
      <c r="K36" s="11" t="str">
        <f>"[ "&amp;入力用!I30&amp;" ]"</f>
        <v>[  ]</v>
      </c>
    </row>
    <row r="37" spans="1:11" ht="21" customHeight="1" x14ac:dyDescent="0.15">
      <c r="A37" s="409"/>
      <c r="B37" s="412" t="str">
        <f>入力用!C30&amp;"　"&amp;入力用!D30</f>
        <v>　</v>
      </c>
      <c r="C37" s="413"/>
      <c r="D37" s="413"/>
      <c r="E37" s="414"/>
      <c r="F37" s="416"/>
      <c r="G37" s="392"/>
      <c r="H37" s="387" t="str">
        <f>"令和"&amp;入力用!$C$2-1&amp;"年度インドア"</f>
        <v>令和4年度インドア</v>
      </c>
      <c r="I37" s="388"/>
      <c r="J37" s="388"/>
      <c r="K37" s="21" t="str">
        <f>"[ "&amp;入力用!J30&amp;" ]"</f>
        <v>[  ]</v>
      </c>
    </row>
    <row r="38" spans="1:11" ht="21" customHeight="1" x14ac:dyDescent="0.15">
      <c r="A38" s="409"/>
      <c r="B38" s="407" t="s">
        <v>51</v>
      </c>
      <c r="C38" s="411"/>
      <c r="D38" s="393" t="str">
        <f>入力用!E31&amp;"　"&amp;入力用!F31</f>
        <v>　</v>
      </c>
      <c r="E38" s="394"/>
      <c r="F38" s="415" t="str">
        <f>入力用!G31&amp;" 年"</f>
        <v xml:space="preserve"> 年</v>
      </c>
      <c r="G38" s="391" t="str">
        <f>IF(入力用!H31="","",入力用!H31)</f>
        <v/>
      </c>
      <c r="H38" s="387" t="str">
        <f>"令和"&amp;入力用!$C$2&amp;"年度選手権"</f>
        <v>令和5年度選手権</v>
      </c>
      <c r="I38" s="388"/>
      <c r="J38" s="388"/>
      <c r="K38" s="11" t="str">
        <f>"[ "&amp;入力用!I31&amp;" ]"</f>
        <v>[  ]</v>
      </c>
    </row>
    <row r="39" spans="1:11" ht="21" customHeight="1" x14ac:dyDescent="0.15">
      <c r="A39" s="410"/>
      <c r="B39" s="412" t="str">
        <f>入力用!C31&amp;"　"&amp;入力用!D31</f>
        <v>　</v>
      </c>
      <c r="C39" s="413"/>
      <c r="D39" s="413"/>
      <c r="E39" s="414"/>
      <c r="F39" s="416"/>
      <c r="G39" s="392"/>
      <c r="H39" s="387" t="str">
        <f>"令和"&amp;入力用!$C$2-1&amp;"年度インドア"</f>
        <v>令和4年度インドア</v>
      </c>
      <c r="I39" s="388"/>
      <c r="J39" s="388"/>
      <c r="K39" s="21" t="str">
        <f>"[ "&amp;入力用!J31&amp;" ]"</f>
        <v>[  ]</v>
      </c>
    </row>
    <row r="40" spans="1:11" ht="21" customHeight="1" x14ac:dyDescent="0.15">
      <c r="A40" s="408">
        <v>8</v>
      </c>
      <c r="B40" s="407" t="s">
        <v>51</v>
      </c>
      <c r="C40" s="411"/>
      <c r="D40" s="393" t="str">
        <f>入力用!E32&amp;"　"&amp;入力用!F32</f>
        <v>　</v>
      </c>
      <c r="E40" s="394"/>
      <c r="F40" s="415" t="str">
        <f>入力用!G32&amp;" 年"</f>
        <v xml:space="preserve"> 年</v>
      </c>
      <c r="G40" s="391" t="str">
        <f>IF(入力用!H32="","",入力用!H32)</f>
        <v/>
      </c>
      <c r="H40" s="387" t="str">
        <f>"令和"&amp;入力用!$C$2&amp;"年度選手権"</f>
        <v>令和5年度選手権</v>
      </c>
      <c r="I40" s="388"/>
      <c r="J40" s="388"/>
      <c r="K40" s="11" t="str">
        <f>"[ "&amp;入力用!I32&amp;" ]"</f>
        <v>[  ]</v>
      </c>
    </row>
    <row r="41" spans="1:11" ht="21" customHeight="1" x14ac:dyDescent="0.15">
      <c r="A41" s="409"/>
      <c r="B41" s="412" t="str">
        <f>入力用!C32&amp;"　"&amp;入力用!D32</f>
        <v>　</v>
      </c>
      <c r="C41" s="413"/>
      <c r="D41" s="413"/>
      <c r="E41" s="414"/>
      <c r="F41" s="416"/>
      <c r="G41" s="392"/>
      <c r="H41" s="387" t="str">
        <f>"令和"&amp;入力用!$C$2-1&amp;"年度インドア"</f>
        <v>令和4年度インドア</v>
      </c>
      <c r="I41" s="388"/>
      <c r="J41" s="388"/>
      <c r="K41" s="21" t="str">
        <f>"[ "&amp;入力用!J32&amp;" ]"</f>
        <v>[  ]</v>
      </c>
    </row>
    <row r="42" spans="1:11" ht="21" customHeight="1" x14ac:dyDescent="0.15">
      <c r="A42" s="409"/>
      <c r="B42" s="407" t="s">
        <v>51</v>
      </c>
      <c r="C42" s="411"/>
      <c r="D42" s="393" t="str">
        <f>入力用!E33&amp;"　"&amp;入力用!F33</f>
        <v>　</v>
      </c>
      <c r="E42" s="394"/>
      <c r="F42" s="415" t="str">
        <f>入力用!G33&amp;" 年"</f>
        <v xml:space="preserve"> 年</v>
      </c>
      <c r="G42" s="391" t="str">
        <f>IF(入力用!H33="","",入力用!H33)</f>
        <v/>
      </c>
      <c r="H42" s="387" t="str">
        <f>"令和"&amp;入力用!$C$2&amp;"年度選手権"</f>
        <v>令和5年度選手権</v>
      </c>
      <c r="I42" s="388"/>
      <c r="J42" s="388"/>
      <c r="K42" s="11" t="str">
        <f>"[ "&amp;入力用!I33&amp;" ]"</f>
        <v>[  ]</v>
      </c>
    </row>
    <row r="43" spans="1:11" ht="21" customHeight="1" x14ac:dyDescent="0.15">
      <c r="A43" s="410"/>
      <c r="B43" s="412" t="str">
        <f>入力用!C33&amp;"　"&amp;入力用!D33</f>
        <v>　</v>
      </c>
      <c r="C43" s="413"/>
      <c r="D43" s="413"/>
      <c r="E43" s="414"/>
      <c r="F43" s="416"/>
      <c r="G43" s="392"/>
      <c r="H43" s="402" t="str">
        <f>"令和"&amp;入力用!$C$2-1&amp;"年度インドア"</f>
        <v>令和4年度インドア</v>
      </c>
      <c r="I43" s="403"/>
      <c r="J43" s="403"/>
      <c r="K43" s="12" t="str">
        <f>"[ "&amp;入力用!J33&amp;" ]"</f>
        <v>[  ]</v>
      </c>
    </row>
    <row r="44" spans="1:11" ht="14.25" thickBot="1" x14ac:dyDescent="0.2"/>
    <row r="45" spans="1:11" ht="24.75" customHeight="1" x14ac:dyDescent="0.15">
      <c r="A45" s="368" t="s">
        <v>57</v>
      </c>
      <c r="B45" s="369"/>
      <c r="C45" s="369"/>
      <c r="D45" s="369"/>
      <c r="E45" s="369"/>
      <c r="F45" s="370"/>
    </row>
    <row r="46" spans="1:11" ht="13.5" customHeight="1" x14ac:dyDescent="0.15">
      <c r="A46" s="371">
        <f>入力用!C14</f>
        <v>0</v>
      </c>
      <c r="B46" s="372"/>
      <c r="C46" s="372"/>
      <c r="D46" s="372"/>
      <c r="E46" s="372"/>
      <c r="F46" s="373"/>
    </row>
    <row r="47" spans="1:11" ht="14.25" customHeight="1" thickBot="1" x14ac:dyDescent="0.2">
      <c r="A47" s="374"/>
      <c r="B47" s="375"/>
      <c r="C47" s="375"/>
      <c r="D47" s="375"/>
      <c r="E47" s="375"/>
      <c r="F47" s="376"/>
    </row>
  </sheetData>
  <mergeCells count="136">
    <mergeCell ref="H41:J41"/>
    <mergeCell ref="D42:E42"/>
    <mergeCell ref="F42:F43"/>
    <mergeCell ref="G42:G43"/>
    <mergeCell ref="H42:J42"/>
    <mergeCell ref="H43:J43"/>
    <mergeCell ref="F38:F39"/>
    <mergeCell ref="G38:G39"/>
    <mergeCell ref="A40:A43"/>
    <mergeCell ref="D40:E40"/>
    <mergeCell ref="F40:F41"/>
    <mergeCell ref="G40:G41"/>
    <mergeCell ref="B41:E41"/>
    <mergeCell ref="B42:C42"/>
    <mergeCell ref="B43:E43"/>
    <mergeCell ref="B40:C40"/>
    <mergeCell ref="H38:J38"/>
    <mergeCell ref="B39:E39"/>
    <mergeCell ref="H39:J39"/>
    <mergeCell ref="A36:A39"/>
    <mergeCell ref="B36:C36"/>
    <mergeCell ref="D36:E36"/>
    <mergeCell ref="F36:F37"/>
    <mergeCell ref="G36:G37"/>
    <mergeCell ref="H32:J32"/>
    <mergeCell ref="H33:J33"/>
    <mergeCell ref="D34:E34"/>
    <mergeCell ref="F34:F35"/>
    <mergeCell ref="G34:G35"/>
    <mergeCell ref="H34:J34"/>
    <mergeCell ref="H35:J35"/>
    <mergeCell ref="G32:G33"/>
    <mergeCell ref="H40:J40"/>
    <mergeCell ref="H36:J36"/>
    <mergeCell ref="B37:E37"/>
    <mergeCell ref="H37:J37"/>
    <mergeCell ref="B38:C38"/>
    <mergeCell ref="D38:E38"/>
    <mergeCell ref="H28:J28"/>
    <mergeCell ref="H29:J29"/>
    <mergeCell ref="D30:E30"/>
    <mergeCell ref="F30:F31"/>
    <mergeCell ref="G30:G31"/>
    <mergeCell ref="H30:J30"/>
    <mergeCell ref="H31:J31"/>
    <mergeCell ref="G28:G29"/>
    <mergeCell ref="D28:E28"/>
    <mergeCell ref="F28:F29"/>
    <mergeCell ref="B31:E31"/>
    <mergeCell ref="A32:A35"/>
    <mergeCell ref="D32:E32"/>
    <mergeCell ref="F32:F33"/>
    <mergeCell ref="B33:E33"/>
    <mergeCell ref="B34:C34"/>
    <mergeCell ref="B35:E35"/>
    <mergeCell ref="B28:C28"/>
    <mergeCell ref="A28:A31"/>
    <mergeCell ref="B29:E29"/>
    <mergeCell ref="B30:C30"/>
    <mergeCell ref="B32:C32"/>
    <mergeCell ref="H24:J24"/>
    <mergeCell ref="H25:J25"/>
    <mergeCell ref="D26:E26"/>
    <mergeCell ref="F26:F27"/>
    <mergeCell ref="G26:G27"/>
    <mergeCell ref="H26:J26"/>
    <mergeCell ref="H27:J27"/>
    <mergeCell ref="G24:G25"/>
    <mergeCell ref="B24:C24"/>
    <mergeCell ref="H20:J20"/>
    <mergeCell ref="H21:J21"/>
    <mergeCell ref="D22:E22"/>
    <mergeCell ref="F22:F23"/>
    <mergeCell ref="G22:G23"/>
    <mergeCell ref="H22:J22"/>
    <mergeCell ref="H23:J23"/>
    <mergeCell ref="G20:G21"/>
    <mergeCell ref="D20:E20"/>
    <mergeCell ref="F20:F21"/>
    <mergeCell ref="B23:E23"/>
    <mergeCell ref="G14:G15"/>
    <mergeCell ref="A24:A27"/>
    <mergeCell ref="D24:E24"/>
    <mergeCell ref="F24:F25"/>
    <mergeCell ref="B25:E25"/>
    <mergeCell ref="B26:C26"/>
    <mergeCell ref="B27:E27"/>
    <mergeCell ref="B20:C20"/>
    <mergeCell ref="A20:A23"/>
    <mergeCell ref="B21:E21"/>
    <mergeCell ref="A16:A19"/>
    <mergeCell ref="B22:C22"/>
    <mergeCell ref="G18:G19"/>
    <mergeCell ref="H18:J18"/>
    <mergeCell ref="H19:J19"/>
    <mergeCell ref="G16:G17"/>
    <mergeCell ref="B16:C16"/>
    <mergeCell ref="D16:E16"/>
    <mergeCell ref="F16:F17"/>
    <mergeCell ref="B17:E17"/>
    <mergeCell ref="B18:C18"/>
    <mergeCell ref="B19:E19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A45:F45"/>
    <mergeCell ref="A46:F47"/>
    <mergeCell ref="A3:D4"/>
    <mergeCell ref="E5:K5"/>
    <mergeCell ref="G3:H3"/>
    <mergeCell ref="H13:J13"/>
    <mergeCell ref="G4:H4"/>
    <mergeCell ref="H12:J12"/>
    <mergeCell ref="G12:G13"/>
    <mergeCell ref="D12:E12"/>
    <mergeCell ref="H14:J14"/>
    <mergeCell ref="H15:J15"/>
    <mergeCell ref="A12:A15"/>
    <mergeCell ref="B12:C12"/>
    <mergeCell ref="B13:E13"/>
    <mergeCell ref="B14:C14"/>
    <mergeCell ref="B15:E15"/>
    <mergeCell ref="D14:E14"/>
    <mergeCell ref="F14:F15"/>
    <mergeCell ref="F12:F13"/>
    <mergeCell ref="H16:J16"/>
    <mergeCell ref="H17:J17"/>
    <mergeCell ref="D18:E18"/>
    <mergeCell ref="F18:F19"/>
  </mergeCells>
  <phoneticPr fontId="2"/>
  <printOptions horizontalCentered="1" verticalCentered="1"/>
  <pageMargins left="0" right="0" top="0" bottom="0" header="0.17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pageSetUpPr fitToPage="1"/>
  </sheetPr>
  <dimension ref="A1:K47"/>
  <sheetViews>
    <sheetView zoomScale="70" zoomScaleNormal="70"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96" t="str">
        <f>"令和"&amp;入力用!C2&amp;"年度近畿高等学校ソフトテニス選手権大会"</f>
        <v>令和5年度近畿高等学校ソフトテニス選手権大会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24.75" customHeight="1" x14ac:dyDescent="0.15">
      <c r="A2" s="395" t="s">
        <v>40</v>
      </c>
      <c r="B2" s="395"/>
      <c r="C2" s="395"/>
      <c r="D2" s="395"/>
      <c r="E2" s="395"/>
      <c r="F2" s="395"/>
      <c r="G2" s="395"/>
      <c r="H2" s="395"/>
      <c r="I2" s="395"/>
      <c r="J2" s="395"/>
      <c r="K2" s="15">
        <f>入力用!C3</f>
        <v>0</v>
      </c>
    </row>
    <row r="3" spans="1:11" ht="24.75" customHeight="1" x14ac:dyDescent="0.15">
      <c r="A3" s="377">
        <f>入力用!C4</f>
        <v>0</v>
      </c>
      <c r="B3" s="378"/>
      <c r="C3" s="378"/>
      <c r="D3" s="379"/>
      <c r="E3" s="407" t="s">
        <v>51</v>
      </c>
      <c r="F3" s="393"/>
      <c r="G3" s="417">
        <f>入力用!C5</f>
        <v>0</v>
      </c>
      <c r="H3" s="418"/>
      <c r="I3" s="20"/>
      <c r="J3" s="399" t="s">
        <v>52</v>
      </c>
      <c r="K3" s="22">
        <f>入力用!C11</f>
        <v>0</v>
      </c>
    </row>
    <row r="4" spans="1:11" ht="24.75" customHeight="1" x14ac:dyDescent="0.15">
      <c r="A4" s="380"/>
      <c r="B4" s="381"/>
      <c r="C4" s="381"/>
      <c r="D4" s="382"/>
      <c r="E4" s="405" t="s">
        <v>41</v>
      </c>
      <c r="F4" s="406"/>
      <c r="G4" s="419">
        <f>入力用!C6</f>
        <v>0</v>
      </c>
      <c r="H4" s="419"/>
      <c r="I4" s="6" t="s">
        <v>17</v>
      </c>
      <c r="J4" s="400"/>
      <c r="K4" s="23">
        <f>入力用!C12</f>
        <v>0</v>
      </c>
    </row>
    <row r="5" spans="1:11" ht="24.75" customHeight="1" x14ac:dyDescent="0.15">
      <c r="A5" s="7" t="s">
        <v>13</v>
      </c>
      <c r="B5" s="8" t="s">
        <v>53</v>
      </c>
      <c r="C5" s="398">
        <f>入力用!C9</f>
        <v>0</v>
      </c>
      <c r="D5" s="383"/>
      <c r="E5" s="383">
        <f>入力用!C10</f>
        <v>0</v>
      </c>
      <c r="F5" s="383"/>
      <c r="G5" s="383"/>
      <c r="H5" s="383"/>
      <c r="I5" s="383"/>
      <c r="J5" s="383"/>
      <c r="K5" s="384"/>
    </row>
    <row r="6" spans="1:11" ht="9.75" customHeight="1" x14ac:dyDescent="0.15"/>
    <row r="7" spans="1:11" ht="18.75" customHeight="1" x14ac:dyDescent="0.15">
      <c r="G7" s="9" t="s">
        <v>37</v>
      </c>
      <c r="H7" s="401" t="str">
        <f>入力用!C7&amp;"　　　印"</f>
        <v>　　　印</v>
      </c>
      <c r="I7" s="401"/>
      <c r="J7" s="401"/>
      <c r="K7" s="401"/>
    </row>
    <row r="8" spans="1:11" ht="15.75" customHeight="1" x14ac:dyDescent="0.15"/>
    <row r="9" spans="1:11" ht="18.75" customHeight="1" x14ac:dyDescent="0.15">
      <c r="G9" s="9" t="s">
        <v>38</v>
      </c>
      <c r="H9" s="401" t="str">
        <f>入力用!C8&amp;"　　　印"</f>
        <v>　　　印</v>
      </c>
      <c r="I9" s="401"/>
      <c r="J9" s="401"/>
      <c r="K9" s="401"/>
    </row>
    <row r="10" spans="1:11" ht="9.75" customHeight="1" x14ac:dyDescent="0.15"/>
    <row r="11" spans="1:11" ht="21" customHeight="1" x14ac:dyDescent="0.15">
      <c r="A11" s="10"/>
      <c r="B11" s="402" t="s">
        <v>34</v>
      </c>
      <c r="C11" s="403"/>
      <c r="D11" s="403"/>
      <c r="E11" s="404"/>
      <c r="F11" s="7" t="s">
        <v>39</v>
      </c>
      <c r="G11" s="7" t="s">
        <v>36</v>
      </c>
      <c r="H11" s="397" t="s">
        <v>35</v>
      </c>
      <c r="I11" s="397"/>
      <c r="J11" s="397"/>
      <c r="K11" s="397"/>
    </row>
    <row r="12" spans="1:11" ht="21" customHeight="1" x14ac:dyDescent="0.15">
      <c r="A12" s="408">
        <v>9</v>
      </c>
      <c r="B12" s="407" t="s">
        <v>54</v>
      </c>
      <c r="C12" s="411"/>
      <c r="D12" s="393" t="str">
        <f>入力用!E34&amp;"　"&amp;入力用!F34</f>
        <v>　</v>
      </c>
      <c r="E12" s="394"/>
      <c r="F12" s="415" t="str">
        <f>入力用!G34&amp;" 年"</f>
        <v xml:space="preserve"> 年</v>
      </c>
      <c r="G12" s="391" t="str">
        <f>IF(入力用!H34="","",入力用!H34)</f>
        <v/>
      </c>
      <c r="H12" s="387" t="str">
        <f>"令和"&amp;入力用!$C$2&amp;"年度選手権"</f>
        <v>令和5年度選手権</v>
      </c>
      <c r="I12" s="388"/>
      <c r="J12" s="388"/>
      <c r="K12" s="11" t="str">
        <f>"[ "&amp;入力用!I34&amp;" ]"</f>
        <v>[  ]</v>
      </c>
    </row>
    <row r="13" spans="1:11" ht="21" customHeight="1" x14ac:dyDescent="0.15">
      <c r="A13" s="409"/>
      <c r="B13" s="412" t="str">
        <f>入力用!C34&amp;"　"&amp;入力用!D34</f>
        <v>　</v>
      </c>
      <c r="C13" s="413"/>
      <c r="D13" s="413"/>
      <c r="E13" s="414"/>
      <c r="F13" s="416"/>
      <c r="G13" s="392"/>
      <c r="H13" s="387" t="str">
        <f>"令和"&amp;入力用!$C$2-1&amp;"年度インドア"</f>
        <v>令和4年度インドア</v>
      </c>
      <c r="I13" s="388"/>
      <c r="J13" s="388"/>
      <c r="K13" s="21" t="str">
        <f>"[ "&amp;入力用!J34&amp;" ]"</f>
        <v>[  ]</v>
      </c>
    </row>
    <row r="14" spans="1:11" ht="21" customHeight="1" x14ac:dyDescent="0.15">
      <c r="A14" s="409"/>
      <c r="B14" s="407" t="s">
        <v>54</v>
      </c>
      <c r="C14" s="411"/>
      <c r="D14" s="393" t="str">
        <f>入力用!E35&amp;"　"&amp;入力用!F35</f>
        <v>　</v>
      </c>
      <c r="E14" s="394"/>
      <c r="F14" s="415" t="str">
        <f>入力用!G35&amp;" 年"</f>
        <v xml:space="preserve"> 年</v>
      </c>
      <c r="G14" s="391" t="str">
        <f>IF(入力用!H35="","",入力用!H35)</f>
        <v/>
      </c>
      <c r="H14" s="387" t="str">
        <f>"令和"&amp;入力用!$C$2&amp;"年度選手権"</f>
        <v>令和5年度選手権</v>
      </c>
      <c r="I14" s="388"/>
      <c r="J14" s="388"/>
      <c r="K14" s="11" t="str">
        <f>"[ "&amp;入力用!I35&amp;" ]"</f>
        <v>[  ]</v>
      </c>
    </row>
    <row r="15" spans="1:11" ht="21" customHeight="1" x14ac:dyDescent="0.15">
      <c r="A15" s="410"/>
      <c r="B15" s="412" t="str">
        <f>入力用!C35&amp;"　"&amp;入力用!D35</f>
        <v>　</v>
      </c>
      <c r="C15" s="413"/>
      <c r="D15" s="413"/>
      <c r="E15" s="414"/>
      <c r="F15" s="416"/>
      <c r="G15" s="392"/>
      <c r="H15" s="387" t="str">
        <f>"令和"&amp;入力用!$C$2-1&amp;"年度インドア"</f>
        <v>令和4年度インドア</v>
      </c>
      <c r="I15" s="388"/>
      <c r="J15" s="388"/>
      <c r="K15" s="21" t="str">
        <f>"[ "&amp;入力用!J35&amp;" ]"</f>
        <v>[  ]</v>
      </c>
    </row>
    <row r="16" spans="1:11" ht="21" customHeight="1" x14ac:dyDescent="0.15">
      <c r="A16" s="408">
        <v>10</v>
      </c>
      <c r="B16" s="407" t="s">
        <v>54</v>
      </c>
      <c r="C16" s="411"/>
      <c r="D16" s="393" t="str">
        <f>入力用!E36&amp;"　"&amp;入力用!F36</f>
        <v>　</v>
      </c>
      <c r="E16" s="394"/>
      <c r="F16" s="415" t="str">
        <f>入力用!G36&amp;" 年"</f>
        <v xml:space="preserve"> 年</v>
      </c>
      <c r="G16" s="391" t="str">
        <f>IF(入力用!H36="","",入力用!H36)</f>
        <v/>
      </c>
      <c r="H16" s="387" t="str">
        <f>"令和"&amp;入力用!$C$2&amp;"年度選手権"</f>
        <v>令和5年度選手権</v>
      </c>
      <c r="I16" s="388"/>
      <c r="J16" s="388"/>
      <c r="K16" s="11" t="str">
        <f>"[ "&amp;入力用!I36&amp;" ]"</f>
        <v>[  ]</v>
      </c>
    </row>
    <row r="17" spans="1:11" ht="21" customHeight="1" x14ac:dyDescent="0.15">
      <c r="A17" s="409"/>
      <c r="B17" s="412" t="str">
        <f>入力用!C36&amp;"　"&amp;入力用!D36</f>
        <v>　</v>
      </c>
      <c r="C17" s="413"/>
      <c r="D17" s="413"/>
      <c r="E17" s="414"/>
      <c r="F17" s="416"/>
      <c r="G17" s="392"/>
      <c r="H17" s="387" t="str">
        <f>"令和"&amp;入力用!$C$2-1&amp;"年度インドア"</f>
        <v>令和4年度インドア</v>
      </c>
      <c r="I17" s="388"/>
      <c r="J17" s="388"/>
      <c r="K17" s="21" t="str">
        <f>"[ "&amp;入力用!J36&amp;" ]"</f>
        <v>[  ]</v>
      </c>
    </row>
    <row r="18" spans="1:11" ht="21" customHeight="1" x14ac:dyDescent="0.15">
      <c r="A18" s="409"/>
      <c r="B18" s="407" t="s">
        <v>54</v>
      </c>
      <c r="C18" s="411"/>
      <c r="D18" s="393" t="str">
        <f>入力用!E37&amp;"　"&amp;入力用!F37</f>
        <v>　</v>
      </c>
      <c r="E18" s="394"/>
      <c r="F18" s="415" t="str">
        <f>入力用!G37&amp;" 年"</f>
        <v xml:space="preserve"> 年</v>
      </c>
      <c r="G18" s="391" t="str">
        <f>IF(入力用!H37="","",入力用!H37)</f>
        <v/>
      </c>
      <c r="H18" s="387" t="str">
        <f>"令和"&amp;入力用!$C$2&amp;"年度選手権"</f>
        <v>令和5年度選手権</v>
      </c>
      <c r="I18" s="388"/>
      <c r="J18" s="388"/>
      <c r="K18" s="11" t="str">
        <f>"[ "&amp;入力用!I37&amp;" ]"</f>
        <v>[  ]</v>
      </c>
    </row>
    <row r="19" spans="1:11" ht="21" customHeight="1" x14ac:dyDescent="0.15">
      <c r="A19" s="410"/>
      <c r="B19" s="412" t="str">
        <f>入力用!C37&amp;"　"&amp;入力用!D37</f>
        <v>　</v>
      </c>
      <c r="C19" s="413"/>
      <c r="D19" s="413"/>
      <c r="E19" s="414"/>
      <c r="F19" s="416"/>
      <c r="G19" s="392"/>
      <c r="H19" s="387" t="str">
        <f>"令和"&amp;入力用!$C$2-1&amp;"年度インドア"</f>
        <v>令和4年度インドア</v>
      </c>
      <c r="I19" s="388"/>
      <c r="J19" s="388"/>
      <c r="K19" s="21" t="str">
        <f>"[ "&amp;入力用!J37&amp;" ]"</f>
        <v>[  ]</v>
      </c>
    </row>
    <row r="20" spans="1:11" ht="21" customHeight="1" x14ac:dyDescent="0.15">
      <c r="A20" s="408">
        <v>11</v>
      </c>
      <c r="B20" s="407" t="s">
        <v>54</v>
      </c>
      <c r="C20" s="411"/>
      <c r="D20" s="393" t="str">
        <f>入力用!E38&amp;"　"&amp;入力用!F38</f>
        <v>　</v>
      </c>
      <c r="E20" s="394"/>
      <c r="F20" s="415" t="str">
        <f>入力用!G38&amp;" 年"</f>
        <v xml:space="preserve"> 年</v>
      </c>
      <c r="G20" s="391" t="str">
        <f>IF(入力用!H38="","",入力用!H38)</f>
        <v/>
      </c>
      <c r="H20" s="387" t="str">
        <f>"令和"&amp;入力用!$C$2&amp;"年度選手権"</f>
        <v>令和5年度選手権</v>
      </c>
      <c r="I20" s="388"/>
      <c r="J20" s="388"/>
      <c r="K20" s="11" t="str">
        <f>"[ "&amp;入力用!I38&amp;" ]"</f>
        <v>[  ]</v>
      </c>
    </row>
    <row r="21" spans="1:11" ht="21" customHeight="1" x14ac:dyDescent="0.15">
      <c r="A21" s="409"/>
      <c r="B21" s="412" t="str">
        <f>入力用!C38&amp;"　"&amp;入力用!D38</f>
        <v>　</v>
      </c>
      <c r="C21" s="413"/>
      <c r="D21" s="413"/>
      <c r="E21" s="414"/>
      <c r="F21" s="416"/>
      <c r="G21" s="392"/>
      <c r="H21" s="387" t="str">
        <f>"令和"&amp;入力用!$C$2-1&amp;"年度インドア"</f>
        <v>令和4年度インドア</v>
      </c>
      <c r="I21" s="388"/>
      <c r="J21" s="388"/>
      <c r="K21" s="21" t="str">
        <f>"[ "&amp;入力用!J38&amp;" ]"</f>
        <v>[  ]</v>
      </c>
    </row>
    <row r="22" spans="1:11" ht="21" customHeight="1" x14ac:dyDescent="0.15">
      <c r="A22" s="409"/>
      <c r="B22" s="407" t="s">
        <v>54</v>
      </c>
      <c r="C22" s="411"/>
      <c r="D22" s="393" t="str">
        <f>入力用!E39&amp;"　"&amp;入力用!F39</f>
        <v>　</v>
      </c>
      <c r="E22" s="394"/>
      <c r="F22" s="415" t="str">
        <f>入力用!G39&amp;" 年"</f>
        <v xml:space="preserve"> 年</v>
      </c>
      <c r="G22" s="391" t="str">
        <f>IF(入力用!H39="","",入力用!H39)</f>
        <v/>
      </c>
      <c r="H22" s="387" t="str">
        <f>"令和"&amp;入力用!$C$2&amp;"年度選手権"</f>
        <v>令和5年度選手権</v>
      </c>
      <c r="I22" s="388"/>
      <c r="J22" s="388"/>
      <c r="K22" s="11" t="str">
        <f>"[ "&amp;入力用!I39&amp;" ]"</f>
        <v>[  ]</v>
      </c>
    </row>
    <row r="23" spans="1:11" ht="21" customHeight="1" x14ac:dyDescent="0.15">
      <c r="A23" s="410"/>
      <c r="B23" s="412" t="str">
        <f>入力用!C39&amp;"　"&amp;入力用!D39</f>
        <v>　</v>
      </c>
      <c r="C23" s="413"/>
      <c r="D23" s="413"/>
      <c r="E23" s="414"/>
      <c r="F23" s="416"/>
      <c r="G23" s="392"/>
      <c r="H23" s="387" t="str">
        <f>"令和"&amp;入力用!$C$2-1&amp;"年度インドア"</f>
        <v>令和4年度インドア</v>
      </c>
      <c r="I23" s="388"/>
      <c r="J23" s="388"/>
      <c r="K23" s="21" t="str">
        <f>"[ "&amp;入力用!J39&amp;" ]"</f>
        <v>[  ]</v>
      </c>
    </row>
    <row r="24" spans="1:11" ht="21" customHeight="1" x14ac:dyDescent="0.15">
      <c r="A24" s="408">
        <v>12</v>
      </c>
      <c r="B24" s="407" t="s">
        <v>54</v>
      </c>
      <c r="C24" s="411"/>
      <c r="D24" s="393" t="str">
        <f>入力用!E40&amp;"　"&amp;入力用!F40</f>
        <v>　</v>
      </c>
      <c r="E24" s="394"/>
      <c r="F24" s="415" t="str">
        <f>入力用!G40&amp;" 年"</f>
        <v xml:space="preserve"> 年</v>
      </c>
      <c r="G24" s="391" t="str">
        <f>IF(入力用!H40="","",入力用!H40)</f>
        <v/>
      </c>
      <c r="H24" s="387" t="str">
        <f>"令和"&amp;入力用!$C$2&amp;"年度選手権"</f>
        <v>令和5年度選手権</v>
      </c>
      <c r="I24" s="388"/>
      <c r="J24" s="388"/>
      <c r="K24" s="11" t="str">
        <f>"[ "&amp;入力用!I40&amp;" ]"</f>
        <v>[  ]</v>
      </c>
    </row>
    <row r="25" spans="1:11" ht="21" customHeight="1" x14ac:dyDescent="0.15">
      <c r="A25" s="409"/>
      <c r="B25" s="412" t="str">
        <f>入力用!C40&amp;"　"&amp;入力用!D40</f>
        <v>　</v>
      </c>
      <c r="C25" s="413"/>
      <c r="D25" s="413"/>
      <c r="E25" s="414"/>
      <c r="F25" s="416"/>
      <c r="G25" s="392"/>
      <c r="H25" s="387" t="str">
        <f>"令和"&amp;入力用!$C$2-1&amp;"年度インドア"</f>
        <v>令和4年度インドア</v>
      </c>
      <c r="I25" s="388"/>
      <c r="J25" s="388"/>
      <c r="K25" s="21" t="str">
        <f>"[ "&amp;入力用!J40&amp;" ]"</f>
        <v>[  ]</v>
      </c>
    </row>
    <row r="26" spans="1:11" ht="21" customHeight="1" x14ac:dyDescent="0.15">
      <c r="A26" s="409"/>
      <c r="B26" s="407" t="s">
        <v>54</v>
      </c>
      <c r="C26" s="411"/>
      <c r="D26" s="393" t="str">
        <f>入力用!E41&amp;"　"&amp;入力用!F41</f>
        <v>　</v>
      </c>
      <c r="E26" s="394"/>
      <c r="F26" s="415" t="str">
        <f>入力用!G41&amp;" 年"</f>
        <v xml:space="preserve"> 年</v>
      </c>
      <c r="G26" s="391" t="str">
        <f>IF(入力用!H41="","",入力用!H41)</f>
        <v/>
      </c>
      <c r="H26" s="387" t="str">
        <f>"令和"&amp;入力用!$C$2&amp;"年度選手権"</f>
        <v>令和5年度選手権</v>
      </c>
      <c r="I26" s="388"/>
      <c r="J26" s="388"/>
      <c r="K26" s="11" t="str">
        <f>"[ "&amp;入力用!I41&amp;" ]"</f>
        <v>[  ]</v>
      </c>
    </row>
    <row r="27" spans="1:11" ht="21" customHeight="1" x14ac:dyDescent="0.15">
      <c r="A27" s="410"/>
      <c r="B27" s="412" t="str">
        <f>入力用!C41&amp;"　"&amp;入力用!D41</f>
        <v>　</v>
      </c>
      <c r="C27" s="413"/>
      <c r="D27" s="413"/>
      <c r="E27" s="414"/>
      <c r="F27" s="416"/>
      <c r="G27" s="392"/>
      <c r="H27" s="387" t="str">
        <f>"令和"&amp;入力用!$C$2-1&amp;"年度インドア"</f>
        <v>令和4年度インドア</v>
      </c>
      <c r="I27" s="388"/>
      <c r="J27" s="388"/>
      <c r="K27" s="21" t="str">
        <f>"[ "&amp;入力用!J41&amp;" ]"</f>
        <v>[  ]</v>
      </c>
    </row>
    <row r="28" spans="1:11" ht="21" customHeight="1" x14ac:dyDescent="0.15">
      <c r="A28" s="408">
        <v>13</v>
      </c>
      <c r="B28" s="407" t="s">
        <v>51</v>
      </c>
      <c r="C28" s="411"/>
      <c r="D28" s="411" t="str">
        <f>入力用!E42&amp;"　"&amp;入力用!F42</f>
        <v>　</v>
      </c>
      <c r="E28" s="393"/>
      <c r="F28" s="415" t="str">
        <f>入力用!G42&amp;" 年"</f>
        <v xml:space="preserve"> 年</v>
      </c>
      <c r="G28" s="391" t="str">
        <f>IF(入力用!H42="","",入力用!H42)</f>
        <v/>
      </c>
      <c r="H28" s="402" t="str">
        <f>"令和"&amp;入力用!$C$2&amp;"年度選手権"</f>
        <v>令和5年度選手権</v>
      </c>
      <c r="I28" s="403"/>
      <c r="J28" s="403"/>
      <c r="K28" s="11" t="str">
        <f>"[ "&amp;入力用!I42&amp;" ]"</f>
        <v>[  ]</v>
      </c>
    </row>
    <row r="29" spans="1:11" ht="21" customHeight="1" x14ac:dyDescent="0.15">
      <c r="A29" s="409"/>
      <c r="B29" s="420" t="str">
        <f>入力用!C42&amp;"　"&amp;入力用!D42</f>
        <v>　</v>
      </c>
      <c r="C29" s="421"/>
      <c r="D29" s="421"/>
      <c r="E29" s="422"/>
      <c r="F29" s="416"/>
      <c r="G29" s="392"/>
      <c r="H29" s="402" t="str">
        <f>"令和"&amp;入力用!$C$2-1&amp;"年度インドア"</f>
        <v>令和4年度インドア</v>
      </c>
      <c r="I29" s="403"/>
      <c r="J29" s="403"/>
      <c r="K29" s="21" t="str">
        <f>"[ "&amp;入力用!J42&amp;" ]"</f>
        <v>[  ]</v>
      </c>
    </row>
    <row r="30" spans="1:11" ht="21" customHeight="1" x14ac:dyDescent="0.15">
      <c r="A30" s="409"/>
      <c r="B30" s="407" t="s">
        <v>51</v>
      </c>
      <c r="C30" s="411"/>
      <c r="D30" s="411" t="str">
        <f>入力用!E43&amp;"　"&amp;入力用!F43</f>
        <v>　</v>
      </c>
      <c r="E30" s="393"/>
      <c r="F30" s="415" t="str">
        <f>入力用!G43&amp;" 年"</f>
        <v xml:space="preserve"> 年</v>
      </c>
      <c r="G30" s="391" t="str">
        <f>IF(入力用!H43="","",入力用!H43)</f>
        <v/>
      </c>
      <c r="H30" s="402" t="str">
        <f>"令和"&amp;入力用!$C$2&amp;"年度選手権"</f>
        <v>令和5年度選手権</v>
      </c>
      <c r="I30" s="403"/>
      <c r="J30" s="403"/>
      <c r="K30" s="11" t="str">
        <f>"[ "&amp;入力用!I43&amp;" ]"</f>
        <v>[  ]</v>
      </c>
    </row>
    <row r="31" spans="1:11" ht="21" customHeight="1" x14ac:dyDescent="0.15">
      <c r="A31" s="410"/>
      <c r="B31" s="420" t="str">
        <f>入力用!C43&amp;"　"&amp;入力用!D43</f>
        <v>　</v>
      </c>
      <c r="C31" s="421"/>
      <c r="D31" s="421"/>
      <c r="E31" s="422"/>
      <c r="F31" s="416"/>
      <c r="G31" s="392"/>
      <c r="H31" s="402" t="str">
        <f>"令和"&amp;入力用!$C$2-1&amp;"年度インドア"</f>
        <v>令和4年度インドア</v>
      </c>
      <c r="I31" s="403"/>
      <c r="J31" s="403"/>
      <c r="K31" s="21" t="str">
        <f>"[ "&amp;入力用!J43&amp;" ]"</f>
        <v>[  ]</v>
      </c>
    </row>
    <row r="32" spans="1:11" ht="21" customHeight="1" x14ac:dyDescent="0.15">
      <c r="A32" s="408">
        <v>14</v>
      </c>
      <c r="B32" s="407" t="s">
        <v>51</v>
      </c>
      <c r="C32" s="411"/>
      <c r="D32" s="393" t="str">
        <f>入力用!E44&amp;"　"&amp;入力用!F44</f>
        <v>　</v>
      </c>
      <c r="E32" s="394"/>
      <c r="F32" s="415" t="str">
        <f>入力用!G44&amp;" 年"</f>
        <v xml:space="preserve"> 年</v>
      </c>
      <c r="G32" s="391" t="str">
        <f>IF(入力用!H44="","",入力用!H44)</f>
        <v/>
      </c>
      <c r="H32" s="387" t="str">
        <f>"令和"&amp;入力用!$C$2&amp;"年度選手権"</f>
        <v>令和5年度選手権</v>
      </c>
      <c r="I32" s="388"/>
      <c r="J32" s="388"/>
      <c r="K32" s="11" t="str">
        <f>"[ "&amp;入力用!I44&amp;" ]"</f>
        <v>[  ]</v>
      </c>
    </row>
    <row r="33" spans="1:11" ht="21" customHeight="1" x14ac:dyDescent="0.15">
      <c r="A33" s="409"/>
      <c r="B33" s="412" t="str">
        <f>入力用!C44&amp;"　"&amp;入力用!D44</f>
        <v>　</v>
      </c>
      <c r="C33" s="413"/>
      <c r="D33" s="413"/>
      <c r="E33" s="414"/>
      <c r="F33" s="416"/>
      <c r="G33" s="392"/>
      <c r="H33" s="387" t="str">
        <f>"令和"&amp;入力用!$C$2-1&amp;"年度インドア"</f>
        <v>令和4年度インドア</v>
      </c>
      <c r="I33" s="388"/>
      <c r="J33" s="388"/>
      <c r="K33" s="21" t="str">
        <f>"[ "&amp;入力用!J44&amp;" ]"</f>
        <v>[  ]</v>
      </c>
    </row>
    <row r="34" spans="1:11" ht="21" customHeight="1" x14ac:dyDescent="0.15">
      <c r="A34" s="409"/>
      <c r="B34" s="407" t="s">
        <v>51</v>
      </c>
      <c r="C34" s="411"/>
      <c r="D34" s="393" t="str">
        <f>入力用!E45&amp;"　"&amp;入力用!F45</f>
        <v>　</v>
      </c>
      <c r="E34" s="394"/>
      <c r="F34" s="415" t="str">
        <f>入力用!G45&amp;" 年"</f>
        <v xml:space="preserve"> 年</v>
      </c>
      <c r="G34" s="391" t="str">
        <f>IF(入力用!H45="","",入力用!H45)</f>
        <v/>
      </c>
      <c r="H34" s="387" t="str">
        <f>"令和"&amp;入力用!$C$2&amp;"年度選手権"</f>
        <v>令和5年度選手権</v>
      </c>
      <c r="I34" s="388"/>
      <c r="J34" s="388"/>
      <c r="K34" s="11" t="str">
        <f>"[ "&amp;入力用!I45&amp;" ]"</f>
        <v>[  ]</v>
      </c>
    </row>
    <row r="35" spans="1:11" ht="21" customHeight="1" x14ac:dyDescent="0.15">
      <c r="A35" s="410"/>
      <c r="B35" s="412" t="str">
        <f>入力用!C45&amp;"　"&amp;入力用!D45</f>
        <v>　</v>
      </c>
      <c r="C35" s="413"/>
      <c r="D35" s="413"/>
      <c r="E35" s="414"/>
      <c r="F35" s="416"/>
      <c r="G35" s="392"/>
      <c r="H35" s="387" t="str">
        <f>"令和"&amp;入力用!$C$2-1&amp;"年度インドア"</f>
        <v>令和4年度インドア</v>
      </c>
      <c r="I35" s="388"/>
      <c r="J35" s="388"/>
      <c r="K35" s="12" t="str">
        <f>"[ "&amp;入力用!J45&amp;" ]"</f>
        <v>[  ]</v>
      </c>
    </row>
    <row r="36" spans="1:11" ht="21" customHeight="1" x14ac:dyDescent="0.15">
      <c r="A36" s="408">
        <v>15</v>
      </c>
      <c r="B36" s="407" t="s">
        <v>54</v>
      </c>
      <c r="C36" s="411"/>
      <c r="D36" s="393" t="str">
        <f>入力用!E46&amp;"　"&amp;入力用!F46</f>
        <v>　</v>
      </c>
      <c r="E36" s="394"/>
      <c r="F36" s="415" t="str">
        <f>入力用!G46&amp;" 年"</f>
        <v xml:space="preserve"> 年</v>
      </c>
      <c r="G36" s="391" t="str">
        <f>IF(入力用!H46="","",入力用!H46)</f>
        <v/>
      </c>
      <c r="H36" s="387" t="str">
        <f>"令和"&amp;入力用!$C$2&amp;"年度選手権"</f>
        <v>令和5年度選手権</v>
      </c>
      <c r="I36" s="388"/>
      <c r="J36" s="388"/>
      <c r="K36" s="11" t="str">
        <f>"[ "&amp;入力用!I46&amp;" ]"</f>
        <v>[  ]</v>
      </c>
    </row>
    <row r="37" spans="1:11" ht="21" customHeight="1" x14ac:dyDescent="0.15">
      <c r="A37" s="409"/>
      <c r="B37" s="412" t="str">
        <f>入力用!C46&amp;"　"&amp;入力用!D46</f>
        <v>　</v>
      </c>
      <c r="C37" s="413"/>
      <c r="D37" s="413"/>
      <c r="E37" s="414"/>
      <c r="F37" s="416"/>
      <c r="G37" s="392"/>
      <c r="H37" s="387" t="str">
        <f>"令和"&amp;入力用!$C$2-1&amp;"年度インドア"</f>
        <v>令和4年度インドア</v>
      </c>
      <c r="I37" s="388"/>
      <c r="J37" s="388"/>
      <c r="K37" s="21" t="str">
        <f>"[ "&amp;入力用!J46&amp;" ]"</f>
        <v>[  ]</v>
      </c>
    </row>
    <row r="38" spans="1:11" ht="21" customHeight="1" x14ac:dyDescent="0.15">
      <c r="A38" s="409"/>
      <c r="B38" s="407" t="s">
        <v>54</v>
      </c>
      <c r="C38" s="411"/>
      <c r="D38" s="393" t="str">
        <f>入力用!E47&amp;"　"&amp;入力用!F47</f>
        <v>　</v>
      </c>
      <c r="E38" s="394"/>
      <c r="F38" s="415" t="str">
        <f>入力用!G47&amp;" 年"</f>
        <v xml:space="preserve"> 年</v>
      </c>
      <c r="G38" s="391" t="str">
        <f>IF(入力用!H47="","",入力用!H47)</f>
        <v/>
      </c>
      <c r="H38" s="387" t="str">
        <f>"令和"&amp;入力用!$C$2&amp;"年度選手権"</f>
        <v>令和5年度選手権</v>
      </c>
      <c r="I38" s="388"/>
      <c r="J38" s="388"/>
      <c r="K38" s="11" t="str">
        <f>"[ "&amp;入力用!I47&amp;" ]"</f>
        <v>[  ]</v>
      </c>
    </row>
    <row r="39" spans="1:11" ht="21" customHeight="1" x14ac:dyDescent="0.15">
      <c r="A39" s="410"/>
      <c r="B39" s="412" t="str">
        <f>入力用!C47&amp;"　"&amp;入力用!D47</f>
        <v>　</v>
      </c>
      <c r="C39" s="413"/>
      <c r="D39" s="413"/>
      <c r="E39" s="414"/>
      <c r="F39" s="416"/>
      <c r="G39" s="392"/>
      <c r="H39" s="402" t="str">
        <f>"令和"&amp;入力用!$C$2-1&amp;"年度インドア"</f>
        <v>令和4年度インドア</v>
      </c>
      <c r="I39" s="403"/>
      <c r="J39" s="403"/>
      <c r="K39" s="21" t="str">
        <f>"[ "&amp;入力用!J47&amp;" ]"</f>
        <v>[  ]</v>
      </c>
    </row>
    <row r="40" spans="1:11" ht="21" customHeight="1" x14ac:dyDescent="0.15">
      <c r="A40" s="408">
        <v>16</v>
      </c>
      <c r="B40" s="407" t="s">
        <v>51</v>
      </c>
      <c r="C40" s="411"/>
      <c r="D40" s="393" t="str">
        <f>入力用!E48&amp;"　"&amp;入力用!F48</f>
        <v>　</v>
      </c>
      <c r="E40" s="394"/>
      <c r="F40" s="415" t="str">
        <f>入力用!G48&amp;" 年"</f>
        <v xml:space="preserve"> 年</v>
      </c>
      <c r="G40" s="391" t="str">
        <f>IF(入力用!H48="","",入力用!H48)</f>
        <v/>
      </c>
      <c r="H40" s="387" t="str">
        <f>"令和"&amp;入力用!$C$2&amp;"年度選手権"</f>
        <v>令和5年度選手権</v>
      </c>
      <c r="I40" s="388"/>
      <c r="J40" s="388"/>
      <c r="K40" s="11" t="str">
        <f>"[ "&amp;入力用!I48&amp;" ]"</f>
        <v>[  ]</v>
      </c>
    </row>
    <row r="41" spans="1:11" ht="21" customHeight="1" x14ac:dyDescent="0.15">
      <c r="A41" s="409"/>
      <c r="B41" s="412" t="str">
        <f>入力用!C48&amp;"　"&amp;入力用!D48</f>
        <v>　</v>
      </c>
      <c r="C41" s="413"/>
      <c r="D41" s="413"/>
      <c r="E41" s="414"/>
      <c r="F41" s="416"/>
      <c r="G41" s="392"/>
      <c r="H41" s="387" t="str">
        <f>"令和"&amp;入力用!$C$2-1&amp;"年度インドア"</f>
        <v>令和4年度インドア</v>
      </c>
      <c r="I41" s="388"/>
      <c r="J41" s="388"/>
      <c r="K41" s="21" t="str">
        <f>"[ "&amp;入力用!J48&amp;" ]"</f>
        <v>[  ]</v>
      </c>
    </row>
    <row r="42" spans="1:11" ht="21" customHeight="1" x14ac:dyDescent="0.15">
      <c r="A42" s="409"/>
      <c r="B42" s="407" t="s">
        <v>51</v>
      </c>
      <c r="C42" s="411"/>
      <c r="D42" s="393" t="str">
        <f>入力用!E49&amp;"　"&amp;入力用!F49</f>
        <v>　</v>
      </c>
      <c r="E42" s="394"/>
      <c r="F42" s="415" t="str">
        <f>入力用!G49&amp;" 年"</f>
        <v xml:space="preserve"> 年</v>
      </c>
      <c r="G42" s="391" t="str">
        <f>IF(入力用!H49="","",入力用!H49)</f>
        <v/>
      </c>
      <c r="H42" s="387" t="str">
        <f>"令和"&amp;入力用!$C$2&amp;"年度選手権"</f>
        <v>令和5年度選手権</v>
      </c>
      <c r="I42" s="388"/>
      <c r="J42" s="388"/>
      <c r="K42" s="11" t="str">
        <f>"[ "&amp;入力用!I49&amp;" ]"</f>
        <v>[  ]</v>
      </c>
    </row>
    <row r="43" spans="1:11" ht="21" customHeight="1" x14ac:dyDescent="0.15">
      <c r="A43" s="410"/>
      <c r="B43" s="412" t="str">
        <f>入力用!C49&amp;"　"&amp;入力用!D49</f>
        <v>　</v>
      </c>
      <c r="C43" s="413"/>
      <c r="D43" s="413"/>
      <c r="E43" s="414"/>
      <c r="F43" s="416"/>
      <c r="G43" s="392"/>
      <c r="H43" s="402" t="str">
        <f>"令和"&amp;入力用!$C$2-1&amp;"年度インドア"</f>
        <v>令和4年度インドア</v>
      </c>
      <c r="I43" s="403"/>
      <c r="J43" s="403"/>
      <c r="K43" s="12" t="str">
        <f>"[ "&amp;入力用!J49&amp;" ]"</f>
        <v>[  ]</v>
      </c>
    </row>
    <row r="44" spans="1:11" ht="14.25" thickBot="1" x14ac:dyDescent="0.2"/>
    <row r="45" spans="1:11" ht="24.75" customHeight="1" x14ac:dyDescent="0.15">
      <c r="A45" s="368" t="s">
        <v>57</v>
      </c>
      <c r="B45" s="369"/>
      <c r="C45" s="369"/>
      <c r="D45" s="369"/>
      <c r="E45" s="369"/>
      <c r="F45" s="370"/>
    </row>
    <row r="46" spans="1:11" ht="13.5" customHeight="1" x14ac:dyDescent="0.15">
      <c r="A46" s="371">
        <f>入力用!C14</f>
        <v>0</v>
      </c>
      <c r="B46" s="372"/>
      <c r="C46" s="372"/>
      <c r="D46" s="372"/>
      <c r="E46" s="372"/>
      <c r="F46" s="373"/>
    </row>
    <row r="47" spans="1:11" ht="14.25" customHeight="1" thickBot="1" x14ac:dyDescent="0.2">
      <c r="A47" s="374"/>
      <c r="B47" s="375"/>
      <c r="C47" s="375"/>
      <c r="D47" s="375"/>
      <c r="E47" s="375"/>
      <c r="F47" s="376"/>
    </row>
  </sheetData>
  <mergeCells count="136">
    <mergeCell ref="G40:G41"/>
    <mergeCell ref="H40:J40"/>
    <mergeCell ref="B41:E41"/>
    <mergeCell ref="H41:J41"/>
    <mergeCell ref="B42:C42"/>
    <mergeCell ref="D42:E42"/>
    <mergeCell ref="G34:G35"/>
    <mergeCell ref="B35:E35"/>
    <mergeCell ref="H34:J34"/>
    <mergeCell ref="H35:J35"/>
    <mergeCell ref="H36:J36"/>
    <mergeCell ref="H37:J37"/>
    <mergeCell ref="B33:E33"/>
    <mergeCell ref="B34:C34"/>
    <mergeCell ref="D34:E34"/>
    <mergeCell ref="F34:F35"/>
    <mergeCell ref="H28:J28"/>
    <mergeCell ref="H29:J29"/>
    <mergeCell ref="H30:J30"/>
    <mergeCell ref="H31:J31"/>
    <mergeCell ref="H32:J32"/>
    <mergeCell ref="H33:J33"/>
    <mergeCell ref="B30:C30"/>
    <mergeCell ref="D30:E30"/>
    <mergeCell ref="F30:F31"/>
    <mergeCell ref="G30:G31"/>
    <mergeCell ref="B31:E31"/>
    <mergeCell ref="A32:A35"/>
    <mergeCell ref="B32:C32"/>
    <mergeCell ref="D32:E32"/>
    <mergeCell ref="F32:F33"/>
    <mergeCell ref="G32:G33"/>
    <mergeCell ref="E5:K5"/>
    <mergeCell ref="G4:H4"/>
    <mergeCell ref="A2:J2"/>
    <mergeCell ref="A1:K1"/>
    <mergeCell ref="A28:A31"/>
    <mergeCell ref="B28:C28"/>
    <mergeCell ref="D28:E28"/>
    <mergeCell ref="F28:F29"/>
    <mergeCell ref="G28:G29"/>
    <mergeCell ref="B29:E29"/>
    <mergeCell ref="H11:K11"/>
    <mergeCell ref="C5:D5"/>
    <mergeCell ref="J3:J4"/>
    <mergeCell ref="H7:K7"/>
    <mergeCell ref="H9:K9"/>
    <mergeCell ref="B11:E11"/>
    <mergeCell ref="E4:F4"/>
    <mergeCell ref="E3:F3"/>
    <mergeCell ref="A3:D4"/>
    <mergeCell ref="H16:J16"/>
    <mergeCell ref="H17:J17"/>
    <mergeCell ref="G3:H3"/>
    <mergeCell ref="H12:J12"/>
    <mergeCell ref="H13:J13"/>
    <mergeCell ref="D14:E14"/>
    <mergeCell ref="F14:F15"/>
    <mergeCell ref="G14:G15"/>
    <mergeCell ref="H14:J14"/>
    <mergeCell ref="H15:J15"/>
    <mergeCell ref="G12:G13"/>
    <mergeCell ref="G16:G17"/>
    <mergeCell ref="B16:C16"/>
    <mergeCell ref="A16:A19"/>
    <mergeCell ref="D16:E16"/>
    <mergeCell ref="F16:F17"/>
    <mergeCell ref="B17:E17"/>
    <mergeCell ref="B18:C18"/>
    <mergeCell ref="B19:E19"/>
    <mergeCell ref="B12:C12"/>
    <mergeCell ref="A12:A15"/>
    <mergeCell ref="D12:E12"/>
    <mergeCell ref="F12:F13"/>
    <mergeCell ref="B13:E13"/>
    <mergeCell ref="B14:C14"/>
    <mergeCell ref="B15:E15"/>
    <mergeCell ref="F22:F23"/>
    <mergeCell ref="G22:G23"/>
    <mergeCell ref="H22:J22"/>
    <mergeCell ref="H23:J23"/>
    <mergeCell ref="G20:G21"/>
    <mergeCell ref="B20:C20"/>
    <mergeCell ref="D18:E18"/>
    <mergeCell ref="F18:F19"/>
    <mergeCell ref="G18:G19"/>
    <mergeCell ref="H18:J18"/>
    <mergeCell ref="H19:J19"/>
    <mergeCell ref="A20:A23"/>
    <mergeCell ref="D20:E20"/>
    <mergeCell ref="F20:F21"/>
    <mergeCell ref="B21:E21"/>
    <mergeCell ref="B22:C22"/>
    <mergeCell ref="B23:E23"/>
    <mergeCell ref="H24:J24"/>
    <mergeCell ref="H25:J25"/>
    <mergeCell ref="D26:E26"/>
    <mergeCell ref="F26:F27"/>
    <mergeCell ref="G26:G27"/>
    <mergeCell ref="H26:J26"/>
    <mergeCell ref="H27:J27"/>
    <mergeCell ref="G24:G25"/>
    <mergeCell ref="B24:C24"/>
    <mergeCell ref="A24:A27"/>
    <mergeCell ref="D24:E24"/>
    <mergeCell ref="F24:F25"/>
    <mergeCell ref="B25:E25"/>
    <mergeCell ref="B26:C26"/>
    <mergeCell ref="B27:E27"/>
    <mergeCell ref="H20:J20"/>
    <mergeCell ref="H21:J21"/>
    <mergeCell ref="D22:E22"/>
    <mergeCell ref="D38:E38"/>
    <mergeCell ref="F38:F39"/>
    <mergeCell ref="G38:G39"/>
    <mergeCell ref="H38:J38"/>
    <mergeCell ref="H39:J39"/>
    <mergeCell ref="G36:G37"/>
    <mergeCell ref="A45:F45"/>
    <mergeCell ref="A46:F47"/>
    <mergeCell ref="B36:C36"/>
    <mergeCell ref="A36:A39"/>
    <mergeCell ref="D36:E36"/>
    <mergeCell ref="F36:F37"/>
    <mergeCell ref="B37:E37"/>
    <mergeCell ref="B38:C38"/>
    <mergeCell ref="B39:E39"/>
    <mergeCell ref="F42:F43"/>
    <mergeCell ref="G42:G43"/>
    <mergeCell ref="H42:J42"/>
    <mergeCell ref="B43:E43"/>
    <mergeCell ref="H43:J43"/>
    <mergeCell ref="A40:A43"/>
    <mergeCell ref="B40:C40"/>
    <mergeCell ref="D40:E40"/>
    <mergeCell ref="F40:F41"/>
  </mergeCells>
  <phoneticPr fontId="2"/>
  <printOptions horizontalCentered="1" verticalCentered="1"/>
  <pageMargins left="0" right="0" top="0" bottom="0" header="0.17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J27"/>
  <sheetViews>
    <sheetView showGridLines="0" view="pageBreakPreview" zoomScale="85" zoomScaleNormal="100" zoomScaleSheetLayoutView="85" workbookViewId="0">
      <selection activeCell="B16" sqref="B16"/>
    </sheetView>
  </sheetViews>
  <sheetFormatPr defaultRowHeight="13.5" x14ac:dyDescent="0.15"/>
  <cols>
    <col min="1" max="1" width="8.75" customWidth="1"/>
    <col min="2" max="5" width="9.625" customWidth="1"/>
    <col min="6" max="8" width="10.625" customWidth="1"/>
    <col min="10" max="10" width="10" customWidth="1"/>
  </cols>
  <sheetData>
    <row r="1" spans="1:9" ht="33" customHeight="1" x14ac:dyDescent="0.15">
      <c r="H1" s="424">
        <f>入力用!C4</f>
        <v>0</v>
      </c>
      <c r="I1" s="424"/>
    </row>
    <row r="2" spans="1:9" ht="21" x14ac:dyDescent="0.15">
      <c r="A2" s="434" t="str">
        <f>"令和"&amp;入力用!C2&amp;"年度　近畿高等学校ソフトテニス選抜インドア大会"</f>
        <v>令和5年度　近畿高等学校ソフトテニス選抜インドア大会</v>
      </c>
      <c r="B2" s="434"/>
      <c r="C2" s="434"/>
      <c r="D2" s="434"/>
      <c r="E2" s="434"/>
      <c r="F2" s="434"/>
      <c r="G2" s="434"/>
      <c r="H2" s="434"/>
      <c r="I2" s="434"/>
    </row>
    <row r="3" spans="1:9" ht="21" x14ac:dyDescent="0.15">
      <c r="A3" s="434" t="s">
        <v>97</v>
      </c>
      <c r="B3" s="434"/>
      <c r="C3" s="434"/>
      <c r="D3" s="434"/>
      <c r="E3" s="434"/>
      <c r="F3" s="434"/>
      <c r="G3" s="434"/>
      <c r="H3" s="434"/>
      <c r="I3" s="434"/>
    </row>
    <row r="4" spans="1:9" ht="27.75" customHeight="1" x14ac:dyDescent="0.15">
      <c r="H4" s="424"/>
      <c r="I4" s="424"/>
    </row>
    <row r="5" spans="1:9" ht="33.75" customHeight="1" x14ac:dyDescent="0.15">
      <c r="A5" s="56" t="s">
        <v>98</v>
      </c>
      <c r="B5" s="435" t="str">
        <f>IF(入力用!C6="","",入力用!C6&amp;"高等学校")</f>
        <v/>
      </c>
      <c r="C5" s="436"/>
      <c r="D5" s="437"/>
      <c r="E5" s="438" t="str">
        <f>IF(入力用!C3="","",入力用!C3)</f>
        <v/>
      </c>
      <c r="F5" s="438"/>
      <c r="G5" s="62"/>
    </row>
    <row r="6" spans="1:9" x14ac:dyDescent="0.15">
      <c r="E6" s="439"/>
      <c r="F6" s="439"/>
      <c r="G6" s="63"/>
    </row>
    <row r="7" spans="1:9" ht="28.5" customHeight="1" x14ac:dyDescent="0.15">
      <c r="E7" s="48"/>
      <c r="F7" s="48"/>
      <c r="G7" s="48"/>
    </row>
    <row r="8" spans="1:9" ht="20.25" customHeight="1" x14ac:dyDescent="0.15">
      <c r="B8" s="440" t="s">
        <v>99</v>
      </c>
      <c r="C8" s="441"/>
      <c r="D8" s="441"/>
      <c r="E8" s="442"/>
      <c r="F8" s="364" t="s">
        <v>126</v>
      </c>
      <c r="G8" s="365"/>
      <c r="H8" s="366"/>
    </row>
    <row r="9" spans="1:9" ht="20.25" customHeight="1" x14ac:dyDescent="0.15">
      <c r="B9" s="443" t="s">
        <v>100</v>
      </c>
      <c r="C9" s="444"/>
      <c r="D9" s="445" t="s">
        <v>101</v>
      </c>
      <c r="E9" s="446"/>
      <c r="F9" s="66" t="s">
        <v>102</v>
      </c>
      <c r="G9" s="67" t="s">
        <v>127</v>
      </c>
      <c r="H9" s="68" t="s">
        <v>128</v>
      </c>
    </row>
    <row r="10" spans="1:9" ht="31.5" customHeight="1" x14ac:dyDescent="0.15">
      <c r="B10" s="447" t="str">
        <f>IF(入力用!J8="","",入力用!J8)</f>
        <v/>
      </c>
      <c r="C10" s="448"/>
      <c r="D10" s="448" t="str">
        <f>IF(入力用!K8="","",入力用!K8)</f>
        <v/>
      </c>
      <c r="E10" s="449"/>
      <c r="F10" s="72" t="str">
        <f>IF(入力用!L8="","",入力用!L8)</f>
        <v/>
      </c>
      <c r="G10" s="93" t="str">
        <f>IF(入力用!M8="","",入力用!M8)</f>
        <v/>
      </c>
      <c r="H10" s="94" t="str">
        <f>IF(入力用!N8="","",入力用!N8)</f>
        <v/>
      </c>
    </row>
    <row r="11" spans="1:9" ht="31.5" customHeight="1" x14ac:dyDescent="0.15">
      <c r="B11" s="427" t="str">
        <f>IF(入力用!J9="","",入力用!J9)</f>
        <v/>
      </c>
      <c r="C11" s="428"/>
      <c r="D11" s="428" t="str">
        <f>IF(入力用!K9="","",入力用!K9)</f>
        <v/>
      </c>
      <c r="E11" s="429"/>
      <c r="F11" s="49" t="str">
        <f>IF(入力用!L9="","",入力用!L9)</f>
        <v/>
      </c>
      <c r="G11" s="64" t="str">
        <f>IF(入力用!M9="","",入力用!M9)</f>
        <v/>
      </c>
      <c r="H11" s="50" t="str">
        <f>IF(入力用!N9="","",入力用!N9)</f>
        <v/>
      </c>
    </row>
    <row r="12" spans="1:9" ht="31.5" customHeight="1" x14ac:dyDescent="0.15">
      <c r="B12" s="427" t="str">
        <f>IF(入力用!J10="","",入力用!J10)</f>
        <v/>
      </c>
      <c r="C12" s="428"/>
      <c r="D12" s="428" t="str">
        <f>IF(入力用!K10="","",入力用!K10)</f>
        <v/>
      </c>
      <c r="E12" s="429"/>
      <c r="F12" s="49" t="str">
        <f>IF(入力用!L10="","",入力用!L10)</f>
        <v/>
      </c>
      <c r="G12" s="64" t="str">
        <f>IF(入力用!M10="","",入力用!M10)</f>
        <v/>
      </c>
      <c r="H12" s="50" t="str">
        <f>IF(入力用!N10="","",入力用!N10)</f>
        <v/>
      </c>
    </row>
    <row r="13" spans="1:9" ht="31.5" customHeight="1" x14ac:dyDescent="0.15">
      <c r="B13" s="430" t="str">
        <f>IF(入力用!J11="","",入力用!J11)</f>
        <v/>
      </c>
      <c r="C13" s="431"/>
      <c r="D13" s="431" t="str">
        <f>IF(入力用!K11="","",入力用!K11)</f>
        <v/>
      </c>
      <c r="E13" s="432"/>
      <c r="F13" s="51" t="str">
        <f>IF(入力用!L11="","",入力用!L11)</f>
        <v/>
      </c>
      <c r="G13" s="65" t="str">
        <f>IF(入力用!M11="","",入力用!M11)</f>
        <v/>
      </c>
      <c r="H13" s="52" t="str">
        <f>IF(入力用!N11="","",入力用!N11)</f>
        <v/>
      </c>
    </row>
    <row r="14" spans="1:9" ht="34.5" customHeight="1" x14ac:dyDescent="0.15"/>
    <row r="15" spans="1:9" ht="24.75" customHeight="1" x14ac:dyDescent="0.15">
      <c r="A15" s="60" t="s">
        <v>103</v>
      </c>
      <c r="B15" s="61" t="s">
        <v>104</v>
      </c>
    </row>
    <row r="16" spans="1:9" ht="24.75" customHeight="1" x14ac:dyDescent="0.15">
      <c r="A16" s="60" t="s">
        <v>105</v>
      </c>
      <c r="B16" s="61" t="s">
        <v>106</v>
      </c>
    </row>
    <row r="17" spans="1:10" ht="16.350000000000001" customHeight="1" x14ac:dyDescent="0.15">
      <c r="A17" s="60" t="s">
        <v>107</v>
      </c>
      <c r="B17" s="433" t="s">
        <v>108</v>
      </c>
      <c r="C17" s="433"/>
      <c r="D17" s="433"/>
      <c r="E17" s="433"/>
      <c r="F17" s="433"/>
      <c r="G17" s="433"/>
      <c r="H17" s="433"/>
      <c r="I17" s="433"/>
    </row>
    <row r="18" spans="1:10" ht="16.350000000000001" customHeight="1" x14ac:dyDescent="0.15">
      <c r="A18" s="60"/>
      <c r="B18" s="433"/>
      <c r="C18" s="433"/>
      <c r="D18" s="433"/>
      <c r="E18" s="433"/>
      <c r="F18" s="433"/>
      <c r="G18" s="433"/>
      <c r="H18" s="433"/>
      <c r="I18" s="433"/>
    </row>
    <row r="19" spans="1:10" ht="24.75" customHeight="1" x14ac:dyDescent="0.15">
      <c r="A19" s="60" t="s">
        <v>109</v>
      </c>
      <c r="B19" s="433" t="s">
        <v>110</v>
      </c>
      <c r="C19" s="433"/>
      <c r="D19" s="433"/>
      <c r="E19" s="433"/>
      <c r="F19" s="433"/>
      <c r="G19" s="433"/>
      <c r="H19" s="433"/>
      <c r="I19" s="433"/>
      <c r="J19" s="53"/>
    </row>
    <row r="20" spans="1:10" ht="24.75" customHeight="1" x14ac:dyDescent="0.15">
      <c r="B20" s="433"/>
      <c r="C20" s="433"/>
      <c r="D20" s="433"/>
      <c r="E20" s="433"/>
      <c r="F20" s="433"/>
      <c r="G20" s="433"/>
      <c r="H20" s="433"/>
      <c r="I20" s="433"/>
      <c r="J20" s="53"/>
    </row>
    <row r="21" spans="1:10" ht="62.25" customHeight="1" x14ac:dyDescent="0.15"/>
    <row r="22" spans="1:10" ht="18.75" customHeight="1" x14ac:dyDescent="0.15">
      <c r="B22" s="423" t="s">
        <v>111</v>
      </c>
      <c r="C22" s="423"/>
      <c r="D22" s="423"/>
      <c r="E22" s="423"/>
      <c r="F22" s="423"/>
      <c r="G22" s="423"/>
      <c r="H22" s="423"/>
      <c r="I22" s="423"/>
    </row>
    <row r="23" spans="1:10" ht="18.75" customHeight="1" x14ac:dyDescent="0.15">
      <c r="B23" s="423"/>
      <c r="C23" s="423"/>
      <c r="D23" s="423"/>
      <c r="E23" s="423"/>
      <c r="F23" s="423"/>
      <c r="G23" s="423"/>
      <c r="H23" s="423"/>
      <c r="I23" s="423"/>
    </row>
    <row r="25" spans="1:10" x14ac:dyDescent="0.15">
      <c r="C25" s="54" t="s">
        <v>112</v>
      </c>
      <c r="D25" s="54"/>
      <c r="E25" s="54"/>
    </row>
    <row r="26" spans="1:10" ht="29.25" customHeight="1" x14ac:dyDescent="0.15"/>
    <row r="27" spans="1:10" s="55" customFormat="1" ht="29.25" customHeight="1" x14ac:dyDescent="0.15">
      <c r="B27" s="426" t="str">
        <f>IF(入力用!C6="","",入力用!C6&amp;"高等学校")</f>
        <v/>
      </c>
      <c r="C27" s="426"/>
      <c r="D27" s="426"/>
      <c r="E27" s="58" t="s">
        <v>124</v>
      </c>
      <c r="F27" s="425" t="str">
        <f>IF(入力用!C7="","",入力用!C7)</f>
        <v/>
      </c>
      <c r="G27" s="425"/>
      <c r="H27" s="425"/>
      <c r="I27" s="59" t="s">
        <v>113</v>
      </c>
    </row>
  </sheetData>
  <mergeCells count="24">
    <mergeCell ref="B8:E8"/>
    <mergeCell ref="B19:I20"/>
    <mergeCell ref="B9:C9"/>
    <mergeCell ref="D9:E9"/>
    <mergeCell ref="B10:C10"/>
    <mergeCell ref="D10:E10"/>
    <mergeCell ref="B11:C11"/>
    <mergeCell ref="D11:E11"/>
    <mergeCell ref="F8:H8"/>
    <mergeCell ref="B22:I23"/>
    <mergeCell ref="H1:I1"/>
    <mergeCell ref="F27:H27"/>
    <mergeCell ref="H4:I4"/>
    <mergeCell ref="B27:D27"/>
    <mergeCell ref="B12:C12"/>
    <mergeCell ref="D12:E12"/>
    <mergeCell ref="B13:C13"/>
    <mergeCell ref="D13:E13"/>
    <mergeCell ref="B17:I18"/>
    <mergeCell ref="A2:I2"/>
    <mergeCell ref="A3:I3"/>
    <mergeCell ref="B5:D5"/>
    <mergeCell ref="E5:F5"/>
    <mergeCell ref="E6:F6"/>
  </mergeCells>
  <phoneticPr fontId="2"/>
  <pageMargins left="0.70866141732283472" right="0.70866141732283472" top="1.0629921259842521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8"/>
  <sheetViews>
    <sheetView zoomScale="85" zoomScaleNormal="85" workbookViewId="0">
      <selection sqref="A1:A2"/>
    </sheetView>
  </sheetViews>
  <sheetFormatPr defaultRowHeight="13.5" x14ac:dyDescent="0.15"/>
  <cols>
    <col min="1" max="1" width="9.125" style="43" customWidth="1"/>
    <col min="2" max="2" width="5.125" style="5" customWidth="1"/>
    <col min="3" max="3" width="3.5" style="5" customWidth="1"/>
    <col min="4" max="4" width="12.375" style="5" bestFit="1" customWidth="1"/>
    <col min="5" max="5" width="12.625" style="5" customWidth="1"/>
    <col min="6" max="6" width="3.875" style="38" customWidth="1"/>
    <col min="7" max="7" width="11.75" style="44" customWidth="1"/>
    <col min="8" max="8" width="2.5" style="38" bestFit="1" customWidth="1"/>
    <col min="9" max="9" width="16.75" style="5" bestFit="1" customWidth="1"/>
    <col min="10" max="10" width="12.5" style="5" customWidth="1"/>
    <col min="11" max="11" width="3.875" style="38" customWidth="1"/>
    <col min="12" max="12" width="11.75" style="38" customWidth="1"/>
    <col min="13" max="13" width="7.125" style="5" bestFit="1" customWidth="1"/>
    <col min="14" max="14" width="2.5" style="38" bestFit="1" customWidth="1"/>
    <col min="15" max="15" width="12.125" style="5" bestFit="1" customWidth="1"/>
    <col min="16" max="16" width="12.5" style="45" customWidth="1"/>
    <col min="17" max="17" width="6.75" style="45" customWidth="1"/>
    <col min="18" max="18" width="6.125" style="45" customWidth="1"/>
    <col min="19" max="19" width="6.75" style="45" customWidth="1"/>
    <col min="20" max="20" width="6.125" style="45" customWidth="1"/>
    <col min="21" max="21" width="6.75" style="5" customWidth="1"/>
    <col min="22" max="22" width="6.125" style="5" customWidth="1"/>
    <col min="23" max="23" width="6.75" style="5" customWidth="1"/>
    <col min="24" max="24" width="6.125" style="5" customWidth="1"/>
    <col min="25" max="28" width="6.75" style="5" hidden="1" customWidth="1"/>
    <col min="29" max="29" width="8" style="5" hidden="1" customWidth="1"/>
    <col min="30" max="30" width="4.25" style="5" customWidth="1"/>
    <col min="31" max="31" width="9" style="5" hidden="1" customWidth="1"/>
    <col min="32" max="16384" width="9" style="5"/>
  </cols>
  <sheetData>
    <row r="1" spans="1:37" s="38" customFormat="1" ht="28.5" customHeight="1" x14ac:dyDescent="0.15">
      <c r="A1" s="452">
        <f>入力用!C4</f>
        <v>0</v>
      </c>
      <c r="B1" s="454" t="s">
        <v>68</v>
      </c>
      <c r="C1" s="456" t="s">
        <v>69</v>
      </c>
      <c r="D1" s="458" t="s">
        <v>70</v>
      </c>
      <c r="E1" s="459"/>
      <c r="F1" s="459"/>
      <c r="G1" s="459"/>
      <c r="H1" s="459"/>
      <c r="I1" s="459"/>
      <c r="J1" s="459"/>
      <c r="K1" s="459"/>
      <c r="L1" s="460"/>
      <c r="M1" s="461" t="s">
        <v>71</v>
      </c>
      <c r="N1" s="462"/>
      <c r="O1" s="462"/>
      <c r="P1" s="450" t="s">
        <v>72</v>
      </c>
      <c r="Q1" s="465" t="str">
        <f>入力用!I17</f>
        <v>R5年度
選手権成績</v>
      </c>
      <c r="R1" s="465"/>
      <c r="S1" s="465"/>
      <c r="T1" s="465"/>
      <c r="U1" s="474" t="str">
        <f>入力用!J17</f>
        <v>R4年度
ｲﾝﾄﾞｱ成績</v>
      </c>
      <c r="V1" s="474"/>
      <c r="W1" s="474"/>
      <c r="X1" s="474"/>
      <c r="Y1" s="466">
        <f ca="1">TODAY()</f>
        <v>45235</v>
      </c>
      <c r="Z1" s="467"/>
      <c r="AA1" s="468"/>
      <c r="AB1" s="469" t="s">
        <v>73</v>
      </c>
      <c r="AC1" s="471" t="s">
        <v>74</v>
      </c>
      <c r="AE1" s="73" t="s">
        <v>118</v>
      </c>
      <c r="AF1" s="473" t="s">
        <v>118</v>
      </c>
      <c r="AG1" s="473"/>
      <c r="AH1" s="473"/>
      <c r="AI1" s="473"/>
      <c r="AJ1" s="473"/>
    </row>
    <row r="2" spans="1:37" s="38" customFormat="1" ht="27.75" thickBot="1" x14ac:dyDescent="0.2">
      <c r="A2" s="453"/>
      <c r="B2" s="455"/>
      <c r="C2" s="457"/>
      <c r="D2" s="241" t="s">
        <v>75</v>
      </c>
      <c r="E2" s="242" t="s">
        <v>51</v>
      </c>
      <c r="F2" s="242" t="s">
        <v>76</v>
      </c>
      <c r="G2" s="243" t="s">
        <v>21</v>
      </c>
      <c r="H2" s="244"/>
      <c r="I2" s="245" t="s">
        <v>77</v>
      </c>
      <c r="J2" s="242" t="s">
        <v>51</v>
      </c>
      <c r="K2" s="242" t="s">
        <v>76</v>
      </c>
      <c r="L2" s="243" t="s">
        <v>21</v>
      </c>
      <c r="M2" s="463"/>
      <c r="N2" s="464"/>
      <c r="O2" s="464"/>
      <c r="P2" s="451"/>
      <c r="Q2" s="241" t="s">
        <v>78</v>
      </c>
      <c r="R2" s="246" t="s">
        <v>79</v>
      </c>
      <c r="S2" s="242" t="s">
        <v>80</v>
      </c>
      <c r="T2" s="247" t="s">
        <v>79</v>
      </c>
      <c r="U2" s="241" t="s">
        <v>78</v>
      </c>
      <c r="V2" s="246" t="s">
        <v>79</v>
      </c>
      <c r="W2" s="242" t="s">
        <v>80</v>
      </c>
      <c r="X2" s="247" t="s">
        <v>79</v>
      </c>
      <c r="Y2" s="95" t="s">
        <v>81</v>
      </c>
      <c r="Z2" s="96" t="s">
        <v>82</v>
      </c>
      <c r="AA2" s="97" t="s">
        <v>83</v>
      </c>
      <c r="AB2" s="470"/>
      <c r="AC2" s="472"/>
      <c r="AE2" s="7" t="s">
        <v>119</v>
      </c>
      <c r="AF2" s="294" t="s">
        <v>120</v>
      </c>
      <c r="AG2" s="295" t="s">
        <v>22</v>
      </c>
      <c r="AH2" s="296" t="s">
        <v>121</v>
      </c>
      <c r="AI2" s="318" t="s">
        <v>122</v>
      </c>
      <c r="AJ2" s="319" t="s">
        <v>123</v>
      </c>
      <c r="AK2" s="320" t="s">
        <v>139</v>
      </c>
    </row>
    <row r="3" spans="1:37" s="38" customFormat="1" ht="14.25" thickTop="1" x14ac:dyDescent="0.15">
      <c r="A3" s="98" t="str">
        <f t="shared" ref="A3:A18" si="0">CONCATENATE(M3,C3,)</f>
        <v>01</v>
      </c>
      <c r="B3" s="99"/>
      <c r="C3" s="100">
        <v>1</v>
      </c>
      <c r="D3" s="249" t="str">
        <f>入力用!C18&amp;" "&amp;入力用!D18</f>
        <v xml:space="preserve"> </v>
      </c>
      <c r="E3" s="250" t="str">
        <f>入力用!E18&amp;" "&amp;入力用!F18</f>
        <v xml:space="preserve"> </v>
      </c>
      <c r="F3" s="251">
        <f>入力用!G18</f>
        <v>0</v>
      </c>
      <c r="G3" s="252">
        <f>入力用!H18</f>
        <v>0</v>
      </c>
      <c r="H3" s="253" t="s">
        <v>84</v>
      </c>
      <c r="I3" s="254" t="str">
        <f>入力用!C19&amp;" "&amp;入力用!D19</f>
        <v xml:space="preserve"> </v>
      </c>
      <c r="J3" s="250" t="str">
        <f>入力用!E19&amp;" "&amp;入力用!F19</f>
        <v xml:space="preserve"> </v>
      </c>
      <c r="K3" s="251">
        <f>入力用!G19</f>
        <v>0</v>
      </c>
      <c r="L3" s="255">
        <f>入力用!H19</f>
        <v>0</v>
      </c>
      <c r="M3" s="256">
        <f>A1</f>
        <v>0</v>
      </c>
      <c r="N3" s="257" t="s">
        <v>84</v>
      </c>
      <c r="O3" s="258">
        <f>入力用!$C$6</f>
        <v>0</v>
      </c>
      <c r="P3" s="259">
        <f>入力用!$C$5</f>
        <v>0</v>
      </c>
      <c r="Q3" s="250">
        <f>入力用!I18</f>
        <v>0</v>
      </c>
      <c r="R3" s="260" t="str">
        <f>IF($Q3="","",IF($Q3="1位",8,IF($Q3="2位",6,IF($Q3="ﾍﾞｽﾄ4",4,IF($Q3="ﾍﾞｽﾄ8",3,IF($Q3="ﾍﾞｽﾄ16",2,IF($Q3="ﾍﾞｽﾄ32",1,"")))))))</f>
        <v/>
      </c>
      <c r="S3" s="250">
        <f>入力用!I19</f>
        <v>0</v>
      </c>
      <c r="T3" s="257" t="str">
        <f>IF($S3="","",IF($S3="1位",8,IF($S3="2位",6,IF($S3="ﾍﾞｽﾄ4",4,IF($S3="ﾍﾞｽﾄ8",3,IF($S3="ﾍﾞｽﾄ16",2,IF($S3="ﾍﾞｽﾄ32",1,"")))))))</f>
        <v/>
      </c>
      <c r="U3" s="261">
        <f>入力用!J18</f>
        <v>0</v>
      </c>
      <c r="V3" s="260" t="str">
        <f t="shared" ref="V3:V18" si="1">IF($U3="","",IF($U3="1位",8,IF($U3="2位",6,IF($U3="ﾍﾞｽﾄ4",4,IF($U3="ﾍﾞｽﾄ8",3,IF($U3="ﾍﾞｽﾄ16",2,IF($U3="ﾍﾞｽﾄ32",1,"")))))))</f>
        <v/>
      </c>
      <c r="W3" s="262">
        <f>入力用!J19</f>
        <v>0</v>
      </c>
      <c r="X3" s="263" t="str">
        <f t="shared" ref="X3:X18" si="2">IF($W3="","",IF($W3="1位",8,IF($W3="2位",6,IF($W3="ﾍﾞｽﾄ4",4,IF($W3="ﾍﾞｽﾄ8",3,IF($W3="ﾍﾞｽﾄ16",2,IF($W3="ﾍﾞｽﾄ32",1,"")))))))</f>
        <v/>
      </c>
      <c r="Y3" s="233" t="s">
        <v>25</v>
      </c>
      <c r="Z3" s="204">
        <f>IF($Y3="","",IF($Y3="1位",3,IF($Y3="2位",2,IF($Y3="3位",1,IF($Y3="4位",1,IF($Y3="ﾍﾞｽﾄ8",0.5,""))))))</f>
        <v>3</v>
      </c>
      <c r="AA3" s="205">
        <f>IF($Y3="","",IF($Y3="1位",3,IF($Y3="2位",2,IF($Y3="3位",1,IF($Y3="4位",1,IF($Y3="ﾍﾞｽﾄ8",0.5,""))))))</f>
        <v>3</v>
      </c>
      <c r="AB3" s="206">
        <f>SUM($R3,$T3,$Z3,$V3,$X3,Z3,$AA3)</f>
        <v>9</v>
      </c>
      <c r="AC3" s="207">
        <f>IF($AB3="","",RANK($AB3,$AB$3:$AB$18))</f>
        <v>1</v>
      </c>
      <c r="AE3" s="291" t="str">
        <f>IF(AG3="","",入力用!$C$4)</f>
        <v/>
      </c>
      <c r="AF3" s="297" t="str">
        <f>IF(AG3="","",入力用!$C$6)</f>
        <v/>
      </c>
      <c r="AG3" s="298" t="str">
        <f>IF(入力用!J8="","",入力用!J8)</f>
        <v/>
      </c>
      <c r="AH3" s="299" t="str">
        <f>IF(入力用!K8="","",入力用!K8)</f>
        <v/>
      </c>
      <c r="AI3" s="300" t="str">
        <f>IF(入力用!L8="","",入力用!L8)</f>
        <v/>
      </c>
      <c r="AJ3" s="301" t="str">
        <f>IF(入力用!M8="","",入力用!M8)</f>
        <v/>
      </c>
      <c r="AK3" s="302" t="str">
        <f>IF(入力用!N8="","",入力用!N8)</f>
        <v/>
      </c>
    </row>
    <row r="4" spans="1:37" x14ac:dyDescent="0.15">
      <c r="A4" s="98" t="str">
        <f t="shared" si="0"/>
        <v>02</v>
      </c>
      <c r="B4" s="99"/>
      <c r="C4" s="100">
        <v>2</v>
      </c>
      <c r="D4" s="264" t="str">
        <f>入力用!C20&amp;" "&amp;入力用!D20</f>
        <v xml:space="preserve"> </v>
      </c>
      <c r="E4" s="39" t="str">
        <f>入力用!E20&amp;" "&amp;入力用!F20</f>
        <v xml:space="preserve"> </v>
      </c>
      <c r="F4" s="101">
        <f>入力用!G20</f>
        <v>0</v>
      </c>
      <c r="G4" s="102">
        <f>入力用!H20</f>
        <v>0</v>
      </c>
      <c r="H4" s="103" t="s">
        <v>84</v>
      </c>
      <c r="I4" s="104" t="str">
        <f>入力用!C21&amp;" "&amp;入力用!D21</f>
        <v xml:space="preserve"> </v>
      </c>
      <c r="J4" s="39" t="str">
        <f>入力用!E21&amp;" "&amp;入力用!F21</f>
        <v xml:space="preserve"> </v>
      </c>
      <c r="K4" s="101">
        <f>入力用!G21</f>
        <v>0</v>
      </c>
      <c r="L4" s="190">
        <f>入力用!H21</f>
        <v>0</v>
      </c>
      <c r="M4" s="105">
        <f>$M$3</f>
        <v>0</v>
      </c>
      <c r="N4" s="106" t="s">
        <v>84</v>
      </c>
      <c r="O4" s="107">
        <f>入力用!$C$6</f>
        <v>0</v>
      </c>
      <c r="P4" s="108">
        <f>入力用!$C$5</f>
        <v>0</v>
      </c>
      <c r="Q4" s="39">
        <f>入力用!I20</f>
        <v>0</v>
      </c>
      <c r="R4" s="109" t="str">
        <f t="shared" ref="R4:R18" si="3">IF($Q4="","",IF($Q4="1位",8,IF($Q4="2位",6,IF($Q4="ﾍﾞｽﾄ4",4,IF($Q4="ﾍﾞｽﾄ8",3,IF($Q4="ﾍﾞｽﾄ16",2,IF($Q4="ﾍﾞｽﾄ32",1,"")))))))</f>
        <v/>
      </c>
      <c r="S4" s="39">
        <f>入力用!I21</f>
        <v>0</v>
      </c>
      <c r="T4" s="106" t="str">
        <f t="shared" ref="T4:T18" si="4">IF($S4="","",IF($S4="1位",8,IF($S4="2位",6,IF($S4="ﾍﾞｽﾄ4",4,IF($S4="ﾍﾞｽﾄ8",3,IF($S4="ﾍﾞｽﾄ16",2,IF($S4="ﾍﾞｽﾄ32",1,"")))))))</f>
        <v/>
      </c>
      <c r="U4" s="192">
        <f>入力用!J20</f>
        <v>0</v>
      </c>
      <c r="V4" s="109" t="str">
        <f t="shared" si="1"/>
        <v/>
      </c>
      <c r="W4" s="196">
        <f>入力用!J21</f>
        <v>0</v>
      </c>
      <c r="X4" s="265" t="str">
        <f t="shared" si="2"/>
        <v/>
      </c>
      <c r="Y4" s="234" t="s">
        <v>26</v>
      </c>
      <c r="Z4" s="110">
        <f t="shared" ref="Z4:AA18" si="5">IF($Y4="","",IF($Y4="1位",3,IF($Y4="2位",2,IF($Y4="3位",1,IF($Y4="4位",1,IF($Y4="ﾍﾞｽﾄ8",0.5,""))))))</f>
        <v>2</v>
      </c>
      <c r="AA4" s="111">
        <f t="shared" si="5"/>
        <v>2</v>
      </c>
      <c r="AB4" s="230">
        <f t="shared" ref="AB4:AB18" si="6">SUM($R4,$T4,$Z4,$V4,$X4,Z4,$AA4)</f>
        <v>6</v>
      </c>
      <c r="AC4" s="112">
        <f t="shared" ref="AC4:AC18" si="7">IF($AB4="","",RANK($AB4,$AB$3:$AB$18))</f>
        <v>2</v>
      </c>
      <c r="AE4" s="292"/>
      <c r="AF4" s="303" t="str">
        <f>IF(AG4="","",入力用!$C$6)</f>
        <v/>
      </c>
      <c r="AG4" s="170" t="str">
        <f>IF(入力用!J9="","",入力用!J9)</f>
        <v/>
      </c>
      <c r="AH4" s="171" t="str">
        <f>IF(入力用!K9="","",入力用!K9)</f>
        <v/>
      </c>
      <c r="AI4" s="172" t="str">
        <f>IF(入力用!L9="","",入力用!L9)</f>
        <v/>
      </c>
      <c r="AJ4" s="173" t="str">
        <f>IF(入力用!M9="","",入力用!M9)</f>
        <v/>
      </c>
      <c r="AK4" s="304" t="str">
        <f>IF(入力用!N9="","",入力用!N9)</f>
        <v/>
      </c>
    </row>
    <row r="5" spans="1:37" x14ac:dyDescent="0.15">
      <c r="A5" s="113" t="str">
        <f t="shared" si="0"/>
        <v>03</v>
      </c>
      <c r="B5" s="114"/>
      <c r="C5" s="115">
        <v>3</v>
      </c>
      <c r="D5" s="266" t="str">
        <f>入力用!C22&amp;" "&amp;入力用!D22</f>
        <v xml:space="preserve"> </v>
      </c>
      <c r="E5" s="183" t="str">
        <f>入力用!E22&amp;" "&amp;入力用!F22</f>
        <v xml:space="preserve"> </v>
      </c>
      <c r="F5" s="184">
        <f>入力用!G22</f>
        <v>0</v>
      </c>
      <c r="G5" s="185">
        <f>入力用!H22</f>
        <v>0</v>
      </c>
      <c r="H5" s="186" t="s">
        <v>84</v>
      </c>
      <c r="I5" s="187" t="str">
        <f>入力用!C23&amp;" "&amp;入力用!D23</f>
        <v xml:space="preserve"> </v>
      </c>
      <c r="J5" s="183" t="str">
        <f>入力用!E23&amp;" "&amp;入力用!F23</f>
        <v xml:space="preserve"> </v>
      </c>
      <c r="K5" s="184">
        <f>入力用!G23</f>
        <v>0</v>
      </c>
      <c r="L5" s="188">
        <f>入力用!H23</f>
        <v>0</v>
      </c>
      <c r="M5" s="219">
        <f t="shared" ref="M5:M18" si="8">$M$3</f>
        <v>0</v>
      </c>
      <c r="N5" s="220" t="s">
        <v>84</v>
      </c>
      <c r="O5" s="221">
        <f>入力用!$C$6</f>
        <v>0</v>
      </c>
      <c r="P5" s="222">
        <f>入力用!$C$5</f>
        <v>0</v>
      </c>
      <c r="Q5" s="183">
        <f>入力用!I22</f>
        <v>0</v>
      </c>
      <c r="R5" s="223" t="str">
        <f t="shared" si="3"/>
        <v/>
      </c>
      <c r="S5" s="183">
        <f>入力用!I23</f>
        <v>0</v>
      </c>
      <c r="T5" s="220" t="str">
        <f t="shared" si="4"/>
        <v/>
      </c>
      <c r="U5" s="224">
        <f>入力用!J22</f>
        <v>0</v>
      </c>
      <c r="V5" s="223" t="str">
        <f t="shared" si="1"/>
        <v/>
      </c>
      <c r="W5" s="225">
        <f>入力用!J23</f>
        <v>0</v>
      </c>
      <c r="X5" s="267" t="str">
        <f t="shared" si="2"/>
        <v/>
      </c>
      <c r="Y5" s="235" t="s">
        <v>85</v>
      </c>
      <c r="Z5" s="226">
        <f t="shared" si="5"/>
        <v>1</v>
      </c>
      <c r="AA5" s="227">
        <f t="shared" si="5"/>
        <v>1</v>
      </c>
      <c r="AB5" s="228">
        <f t="shared" si="6"/>
        <v>3</v>
      </c>
      <c r="AC5" s="229">
        <f t="shared" si="7"/>
        <v>3</v>
      </c>
      <c r="AE5" s="292"/>
      <c r="AF5" s="303" t="str">
        <f>IF(AG5="","",入力用!$C$6)</f>
        <v/>
      </c>
      <c r="AG5" s="170" t="str">
        <f>IF(入力用!J10="","",入力用!J10)</f>
        <v/>
      </c>
      <c r="AH5" s="171" t="str">
        <f>IF(入力用!K10="","",入力用!K10)</f>
        <v/>
      </c>
      <c r="AI5" s="172" t="str">
        <f>IF(入力用!L10="","",入力用!L10)</f>
        <v/>
      </c>
      <c r="AJ5" s="173" t="str">
        <f>IF(入力用!M10="","",入力用!M10)</f>
        <v/>
      </c>
      <c r="AK5" s="304" t="str">
        <f>IF(入力用!N10="","",入力用!N10)</f>
        <v/>
      </c>
    </row>
    <row r="6" spans="1:37" ht="14.25" thickBot="1" x14ac:dyDescent="0.2">
      <c r="A6" s="128" t="str">
        <f t="shared" si="0"/>
        <v>04</v>
      </c>
      <c r="B6" s="129"/>
      <c r="C6" s="130">
        <v>4</v>
      </c>
      <c r="D6" s="268" t="str">
        <f>入力用!C24&amp;" "&amp;入力用!D24</f>
        <v xml:space="preserve"> </v>
      </c>
      <c r="E6" s="177" t="str">
        <f>入力用!E24&amp;" "&amp;入力用!F24</f>
        <v xml:space="preserve"> </v>
      </c>
      <c r="F6" s="178">
        <f>入力用!G24</f>
        <v>0</v>
      </c>
      <c r="G6" s="179">
        <f>入力用!H24</f>
        <v>0</v>
      </c>
      <c r="H6" s="180" t="s">
        <v>84</v>
      </c>
      <c r="I6" s="181" t="str">
        <f>入力用!C25&amp;" "&amp;入力用!D25</f>
        <v xml:space="preserve"> </v>
      </c>
      <c r="J6" s="177" t="str">
        <f>入力用!E25&amp;" "&amp;入力用!F25</f>
        <v xml:space="preserve"> </v>
      </c>
      <c r="K6" s="178">
        <f>入力用!G25</f>
        <v>0</v>
      </c>
      <c r="L6" s="182">
        <f>入力用!H25</f>
        <v>0</v>
      </c>
      <c r="M6" s="208">
        <f t="shared" si="8"/>
        <v>0</v>
      </c>
      <c r="N6" s="209" t="s">
        <v>84</v>
      </c>
      <c r="O6" s="210">
        <f>入力用!$C$6</f>
        <v>0</v>
      </c>
      <c r="P6" s="211">
        <f>入力用!$C$5</f>
        <v>0</v>
      </c>
      <c r="Q6" s="177">
        <f>入力用!I24</f>
        <v>0</v>
      </c>
      <c r="R6" s="212" t="str">
        <f t="shared" si="3"/>
        <v/>
      </c>
      <c r="S6" s="177">
        <f>入力用!I25</f>
        <v>0</v>
      </c>
      <c r="T6" s="209" t="str">
        <f t="shared" si="4"/>
        <v/>
      </c>
      <c r="U6" s="213">
        <f>入力用!J24</f>
        <v>0</v>
      </c>
      <c r="V6" s="212" t="str">
        <f t="shared" si="1"/>
        <v/>
      </c>
      <c r="W6" s="214">
        <f>入力用!J25</f>
        <v>0</v>
      </c>
      <c r="X6" s="269" t="str">
        <f t="shared" si="2"/>
        <v/>
      </c>
      <c r="Y6" s="236" t="s">
        <v>86</v>
      </c>
      <c r="Z6" s="215">
        <f t="shared" si="5"/>
        <v>1</v>
      </c>
      <c r="AA6" s="216">
        <f t="shared" si="5"/>
        <v>1</v>
      </c>
      <c r="AB6" s="217">
        <f t="shared" si="6"/>
        <v>3</v>
      </c>
      <c r="AC6" s="218">
        <f t="shared" si="7"/>
        <v>3</v>
      </c>
      <c r="AE6" s="293"/>
      <c r="AF6" s="305" t="str">
        <f>IF(AG6="","",入力用!$C$6)</f>
        <v/>
      </c>
      <c r="AG6" s="306" t="str">
        <f>IF(入力用!J11="","",入力用!J11)</f>
        <v/>
      </c>
      <c r="AH6" s="307" t="str">
        <f>IF(入力用!K11="","",入力用!K11)</f>
        <v/>
      </c>
      <c r="AI6" s="308" t="str">
        <f>IF(入力用!L11="","",入力用!L11)</f>
        <v/>
      </c>
      <c r="AJ6" s="309" t="str">
        <f>IF(入力用!M11="","",入力用!M11)</f>
        <v/>
      </c>
      <c r="AK6" s="310" t="str">
        <f>IF(入力用!N11="","",入力用!N11)</f>
        <v/>
      </c>
    </row>
    <row r="7" spans="1:37" ht="14.25" thickTop="1" x14ac:dyDescent="0.15">
      <c r="A7" s="131" t="str">
        <f t="shared" si="0"/>
        <v>05</v>
      </c>
      <c r="B7" s="132"/>
      <c r="C7" s="133">
        <v>5</v>
      </c>
      <c r="D7" s="270" t="str">
        <f>入力用!C26&amp;" "&amp;入力用!D26</f>
        <v xml:space="preserve"> </v>
      </c>
      <c r="E7" s="40" t="str">
        <f>入力用!E26&amp;" "&amp;入力用!F26</f>
        <v xml:space="preserve"> </v>
      </c>
      <c r="F7" s="116">
        <f>入力用!G26</f>
        <v>0</v>
      </c>
      <c r="G7" s="117">
        <f>入力用!H26</f>
        <v>0</v>
      </c>
      <c r="H7" s="118" t="s">
        <v>84</v>
      </c>
      <c r="I7" s="119" t="str">
        <f>入力用!C27&amp;" "&amp;入力用!D27</f>
        <v xml:space="preserve"> </v>
      </c>
      <c r="J7" s="40" t="str">
        <f>入力用!E27&amp;" "&amp;入力用!F27</f>
        <v xml:space="preserve"> </v>
      </c>
      <c r="K7" s="116">
        <f>入力用!G27</f>
        <v>0</v>
      </c>
      <c r="L7" s="175">
        <f>入力用!H27</f>
        <v>0</v>
      </c>
      <c r="M7" s="120">
        <f t="shared" si="8"/>
        <v>0</v>
      </c>
      <c r="N7" s="121" t="s">
        <v>84</v>
      </c>
      <c r="O7" s="122">
        <f>入力用!$C$6</f>
        <v>0</v>
      </c>
      <c r="P7" s="123">
        <f>入力用!$C$5</f>
        <v>0</v>
      </c>
      <c r="Q7" s="40">
        <f>入力用!I26</f>
        <v>0</v>
      </c>
      <c r="R7" s="124" t="str">
        <f t="shared" si="3"/>
        <v/>
      </c>
      <c r="S7" s="40">
        <f>入力用!I27</f>
        <v>0</v>
      </c>
      <c r="T7" s="121" t="str">
        <f t="shared" si="4"/>
        <v/>
      </c>
      <c r="U7" s="193">
        <f>入力用!J26</f>
        <v>0</v>
      </c>
      <c r="V7" s="124" t="str">
        <f t="shared" si="1"/>
        <v/>
      </c>
      <c r="W7" s="197">
        <f>入力用!J27</f>
        <v>0</v>
      </c>
      <c r="X7" s="271" t="str">
        <f t="shared" si="2"/>
        <v/>
      </c>
      <c r="Y7" s="237" t="s">
        <v>87</v>
      </c>
      <c r="Z7" s="125">
        <f t="shared" si="5"/>
        <v>0.5</v>
      </c>
      <c r="AA7" s="126">
        <f t="shared" si="5"/>
        <v>0.5</v>
      </c>
      <c r="AB7" s="200">
        <f t="shared" si="6"/>
        <v>1.5</v>
      </c>
      <c r="AC7" s="127">
        <f t="shared" si="7"/>
        <v>5</v>
      </c>
      <c r="AE7" s="38"/>
      <c r="AF7" s="248" t="s">
        <v>141</v>
      </c>
    </row>
    <row r="8" spans="1:37" x14ac:dyDescent="0.15">
      <c r="A8" s="134" t="str">
        <f t="shared" si="0"/>
        <v>06</v>
      </c>
      <c r="B8" s="135"/>
      <c r="C8" s="136">
        <v>6</v>
      </c>
      <c r="D8" s="272" t="str">
        <f>入力用!C28&amp;" "&amp;入力用!D28</f>
        <v xml:space="preserve"> </v>
      </c>
      <c r="E8" s="41" t="str">
        <f>入力用!E28&amp;" "&amp;入力用!F28</f>
        <v xml:space="preserve"> </v>
      </c>
      <c r="F8" s="137">
        <f>入力用!G28</f>
        <v>0</v>
      </c>
      <c r="G8" s="138">
        <f>入力用!H28</f>
        <v>0</v>
      </c>
      <c r="H8" s="139" t="s">
        <v>84</v>
      </c>
      <c r="I8" s="140" t="str">
        <f>入力用!C29&amp;" "&amp;入力用!D29</f>
        <v xml:space="preserve"> </v>
      </c>
      <c r="J8" s="41" t="str">
        <f>入力用!E29&amp;" "&amp;入力用!F29</f>
        <v xml:space="preserve"> </v>
      </c>
      <c r="K8" s="137">
        <f>入力用!G29</f>
        <v>0</v>
      </c>
      <c r="L8" s="176">
        <f>入力用!H29</f>
        <v>0</v>
      </c>
      <c r="M8" s="141">
        <f t="shared" si="8"/>
        <v>0</v>
      </c>
      <c r="N8" s="142" t="s">
        <v>84</v>
      </c>
      <c r="O8" s="143">
        <f>入力用!$C$6</f>
        <v>0</v>
      </c>
      <c r="P8" s="144">
        <f>入力用!$C$5</f>
        <v>0</v>
      </c>
      <c r="Q8" s="41">
        <f>入力用!I28</f>
        <v>0</v>
      </c>
      <c r="R8" s="145" t="str">
        <f t="shared" si="3"/>
        <v/>
      </c>
      <c r="S8" s="41">
        <f>入力用!I29</f>
        <v>0</v>
      </c>
      <c r="T8" s="142" t="str">
        <f t="shared" si="4"/>
        <v/>
      </c>
      <c r="U8" s="194">
        <f>入力用!J28</f>
        <v>0</v>
      </c>
      <c r="V8" s="145" t="str">
        <f t="shared" si="1"/>
        <v/>
      </c>
      <c r="W8" s="198">
        <f>入力用!J29</f>
        <v>0</v>
      </c>
      <c r="X8" s="273" t="str">
        <f t="shared" si="2"/>
        <v/>
      </c>
      <c r="Y8" s="238" t="s">
        <v>87</v>
      </c>
      <c r="Z8" s="146">
        <f t="shared" si="5"/>
        <v>0.5</v>
      </c>
      <c r="AA8" s="147">
        <f t="shared" si="5"/>
        <v>0.5</v>
      </c>
      <c r="AB8" s="201">
        <f t="shared" si="6"/>
        <v>1.5</v>
      </c>
      <c r="AC8" s="148">
        <f t="shared" si="7"/>
        <v>5</v>
      </c>
      <c r="AE8" s="38"/>
    </row>
    <row r="9" spans="1:37" x14ac:dyDescent="0.15">
      <c r="A9" s="134" t="str">
        <f t="shared" si="0"/>
        <v>07</v>
      </c>
      <c r="B9" s="135"/>
      <c r="C9" s="136">
        <v>7</v>
      </c>
      <c r="D9" s="272" t="str">
        <f>入力用!C30&amp;" "&amp;入力用!D30</f>
        <v xml:space="preserve"> </v>
      </c>
      <c r="E9" s="41" t="str">
        <f>入力用!E30&amp;" "&amp;入力用!F30</f>
        <v xml:space="preserve"> </v>
      </c>
      <c r="F9" s="137">
        <f>入力用!G30</f>
        <v>0</v>
      </c>
      <c r="G9" s="138">
        <f>入力用!H30</f>
        <v>0</v>
      </c>
      <c r="H9" s="139" t="s">
        <v>84</v>
      </c>
      <c r="I9" s="140" t="str">
        <f>入力用!C31&amp;" "&amp;入力用!D31</f>
        <v xml:space="preserve"> </v>
      </c>
      <c r="J9" s="41" t="str">
        <f>入力用!E31&amp;" "&amp;入力用!F31</f>
        <v xml:space="preserve"> </v>
      </c>
      <c r="K9" s="137">
        <f>入力用!G31</f>
        <v>0</v>
      </c>
      <c r="L9" s="176">
        <f>入力用!H31</f>
        <v>0</v>
      </c>
      <c r="M9" s="141">
        <f t="shared" si="8"/>
        <v>0</v>
      </c>
      <c r="N9" s="142" t="s">
        <v>84</v>
      </c>
      <c r="O9" s="143">
        <f>入力用!$C$6</f>
        <v>0</v>
      </c>
      <c r="P9" s="144">
        <f>入力用!$C$5</f>
        <v>0</v>
      </c>
      <c r="Q9" s="41">
        <f>入力用!I30</f>
        <v>0</v>
      </c>
      <c r="R9" s="145" t="str">
        <f t="shared" si="3"/>
        <v/>
      </c>
      <c r="S9" s="41">
        <f>入力用!I31</f>
        <v>0</v>
      </c>
      <c r="T9" s="142" t="str">
        <f t="shared" si="4"/>
        <v/>
      </c>
      <c r="U9" s="194">
        <f>入力用!J30</f>
        <v>0</v>
      </c>
      <c r="V9" s="145" t="str">
        <f t="shared" si="1"/>
        <v/>
      </c>
      <c r="W9" s="198">
        <f>入力用!J31</f>
        <v>0</v>
      </c>
      <c r="X9" s="273" t="str">
        <f t="shared" si="2"/>
        <v/>
      </c>
      <c r="Y9" s="238" t="s">
        <v>87</v>
      </c>
      <c r="Z9" s="146">
        <f t="shared" si="5"/>
        <v>0.5</v>
      </c>
      <c r="AA9" s="147">
        <f t="shared" si="5"/>
        <v>0.5</v>
      </c>
      <c r="AB9" s="201">
        <f t="shared" si="6"/>
        <v>1.5</v>
      </c>
      <c r="AC9" s="148">
        <f t="shared" si="7"/>
        <v>5</v>
      </c>
      <c r="AE9" s="38"/>
      <c r="AF9" s="71" t="s">
        <v>131</v>
      </c>
      <c r="AG9" s="71"/>
      <c r="AH9" s="71"/>
      <c r="AI9" s="71"/>
    </row>
    <row r="10" spans="1:37" ht="14.25" thickBot="1" x14ac:dyDescent="0.2">
      <c r="A10" s="149" t="str">
        <f t="shared" si="0"/>
        <v>08</v>
      </c>
      <c r="B10" s="150"/>
      <c r="C10" s="151">
        <v>8</v>
      </c>
      <c r="D10" s="274" t="str">
        <f>入力用!C32&amp;" "&amp;入力用!D32</f>
        <v xml:space="preserve"> </v>
      </c>
      <c r="E10" s="42" t="str">
        <f>入力用!E32&amp;" "&amp;入力用!F32</f>
        <v xml:space="preserve"> </v>
      </c>
      <c r="F10" s="152">
        <f>入力用!G32</f>
        <v>0</v>
      </c>
      <c r="G10" s="153">
        <f>入力用!H32</f>
        <v>0</v>
      </c>
      <c r="H10" s="154" t="s">
        <v>84</v>
      </c>
      <c r="I10" s="155" t="str">
        <f>入力用!C33&amp;" "&amp;入力用!D33</f>
        <v xml:space="preserve"> </v>
      </c>
      <c r="J10" s="42" t="str">
        <f>入力用!E33&amp;" "&amp;入力用!F33</f>
        <v xml:space="preserve"> </v>
      </c>
      <c r="K10" s="152">
        <f>入力用!G33</f>
        <v>0</v>
      </c>
      <c r="L10" s="191">
        <f>入力用!H33</f>
        <v>0</v>
      </c>
      <c r="M10" s="156">
        <f t="shared" si="8"/>
        <v>0</v>
      </c>
      <c r="N10" s="157" t="s">
        <v>84</v>
      </c>
      <c r="O10" s="158">
        <f>入力用!$C$6</f>
        <v>0</v>
      </c>
      <c r="P10" s="159">
        <f>入力用!$C$5</f>
        <v>0</v>
      </c>
      <c r="Q10" s="42">
        <f>入力用!I32</f>
        <v>0</v>
      </c>
      <c r="R10" s="160" t="str">
        <f t="shared" si="3"/>
        <v/>
      </c>
      <c r="S10" s="42">
        <f>入力用!I33</f>
        <v>0</v>
      </c>
      <c r="T10" s="157" t="str">
        <f t="shared" si="4"/>
        <v/>
      </c>
      <c r="U10" s="195">
        <f>入力用!J32</f>
        <v>0</v>
      </c>
      <c r="V10" s="160" t="str">
        <f t="shared" si="1"/>
        <v/>
      </c>
      <c r="W10" s="199">
        <f>入力用!J33</f>
        <v>0</v>
      </c>
      <c r="X10" s="275" t="str">
        <f t="shared" si="2"/>
        <v/>
      </c>
      <c r="Y10" s="239" t="s">
        <v>87</v>
      </c>
      <c r="Z10" s="161">
        <f t="shared" si="5"/>
        <v>0.5</v>
      </c>
      <c r="AA10" s="162">
        <f t="shared" si="5"/>
        <v>0.5</v>
      </c>
      <c r="AB10" s="231">
        <f t="shared" si="6"/>
        <v>1.5</v>
      </c>
      <c r="AC10" s="163">
        <f t="shared" si="7"/>
        <v>5</v>
      </c>
      <c r="AF10" s="232" t="s">
        <v>137</v>
      </c>
      <c r="AG10" s="311" t="s">
        <v>117</v>
      </c>
      <c r="AH10" s="312" t="s">
        <v>114</v>
      </c>
      <c r="AI10" s="313" t="s">
        <v>132</v>
      </c>
    </row>
    <row r="11" spans="1:37" ht="15" thickTop="1" thickBot="1" x14ac:dyDescent="0.2">
      <c r="A11" s="113" t="str">
        <f t="shared" si="0"/>
        <v>09</v>
      </c>
      <c r="B11" s="114"/>
      <c r="C11" s="115">
        <v>9</v>
      </c>
      <c r="D11" s="266" t="str">
        <f>入力用!C34&amp;" "&amp;入力用!D34</f>
        <v xml:space="preserve"> </v>
      </c>
      <c r="E11" s="183" t="str">
        <f>入力用!E34&amp;" "&amp;入力用!F34</f>
        <v xml:space="preserve"> </v>
      </c>
      <c r="F11" s="184">
        <f>入力用!G34</f>
        <v>0</v>
      </c>
      <c r="G11" s="185">
        <f>入力用!H34</f>
        <v>0</v>
      </c>
      <c r="H11" s="189" t="s">
        <v>84</v>
      </c>
      <c r="I11" s="187" t="str">
        <f>入力用!C35&amp;" "&amp;入力用!D35</f>
        <v xml:space="preserve"> </v>
      </c>
      <c r="J11" s="183" t="str">
        <f>入力用!E35&amp;" "&amp;入力用!F35</f>
        <v xml:space="preserve"> </v>
      </c>
      <c r="K11" s="184">
        <f>入力用!G35</f>
        <v>0</v>
      </c>
      <c r="L11" s="188">
        <f>入力用!H35</f>
        <v>0</v>
      </c>
      <c r="M11" s="219">
        <f t="shared" si="8"/>
        <v>0</v>
      </c>
      <c r="N11" s="220" t="s">
        <v>84</v>
      </c>
      <c r="O11" s="221">
        <f>入力用!$C$6</f>
        <v>0</v>
      </c>
      <c r="P11" s="222">
        <f>入力用!$C$5</f>
        <v>0</v>
      </c>
      <c r="Q11" s="183">
        <f>入力用!I34</f>
        <v>0</v>
      </c>
      <c r="R11" s="223" t="str">
        <f t="shared" si="3"/>
        <v/>
      </c>
      <c r="S11" s="183">
        <f>入力用!I35</f>
        <v>0</v>
      </c>
      <c r="T11" s="220" t="str">
        <f t="shared" si="4"/>
        <v/>
      </c>
      <c r="U11" s="224">
        <f>入力用!J34</f>
        <v>0</v>
      </c>
      <c r="V11" s="223" t="str">
        <f t="shared" si="1"/>
        <v/>
      </c>
      <c r="W11" s="225">
        <f>入力用!J35</f>
        <v>0</v>
      </c>
      <c r="X11" s="267" t="str">
        <f t="shared" si="2"/>
        <v/>
      </c>
      <c r="Y11" s="235" t="s">
        <v>138</v>
      </c>
      <c r="Z11" s="226" t="str">
        <f t="shared" si="5"/>
        <v/>
      </c>
      <c r="AA11" s="227" t="str">
        <f t="shared" si="5"/>
        <v/>
      </c>
      <c r="AB11" s="228">
        <f t="shared" si="6"/>
        <v>0</v>
      </c>
      <c r="AC11" s="229">
        <f t="shared" si="7"/>
        <v>9</v>
      </c>
      <c r="AF11" s="314" t="str">
        <f>IF(AG11="","",入力用!$C$6)</f>
        <v/>
      </c>
      <c r="AG11" s="315" t="str">
        <f>IF(入力用!J15="","",入力用!J15)</f>
        <v/>
      </c>
      <c r="AH11" s="316" t="str">
        <f>IF(入力用!K15="","",入力用!K15)</f>
        <v/>
      </c>
      <c r="AI11" s="317" t="str">
        <f>IF(入力用!L15="","",入力用!L15)</f>
        <v/>
      </c>
    </row>
    <row r="12" spans="1:37" ht="14.25" thickTop="1" x14ac:dyDescent="0.15">
      <c r="A12" s="134" t="str">
        <f t="shared" si="0"/>
        <v>010</v>
      </c>
      <c r="B12" s="135"/>
      <c r="C12" s="136">
        <v>10</v>
      </c>
      <c r="D12" s="272" t="str">
        <f>入力用!C36&amp;" "&amp;入力用!D36</f>
        <v xml:space="preserve"> </v>
      </c>
      <c r="E12" s="41" t="str">
        <f>入力用!E36&amp;" "&amp;入力用!F36</f>
        <v xml:space="preserve"> </v>
      </c>
      <c r="F12" s="137">
        <f>入力用!G36</f>
        <v>0</v>
      </c>
      <c r="G12" s="138">
        <f>入力用!H36</f>
        <v>0</v>
      </c>
      <c r="H12" s="164" t="s">
        <v>84</v>
      </c>
      <c r="I12" s="140" t="str">
        <f>入力用!C37&amp;" "&amp;入力用!D37</f>
        <v xml:space="preserve"> </v>
      </c>
      <c r="J12" s="41" t="str">
        <f>入力用!E37&amp;" "&amp;入力用!F37</f>
        <v xml:space="preserve"> </v>
      </c>
      <c r="K12" s="137">
        <f>入力用!G37</f>
        <v>0</v>
      </c>
      <c r="L12" s="176">
        <f>入力用!H37</f>
        <v>0</v>
      </c>
      <c r="M12" s="141">
        <f t="shared" si="8"/>
        <v>0</v>
      </c>
      <c r="N12" s="142" t="s">
        <v>84</v>
      </c>
      <c r="O12" s="143">
        <f>入力用!$C$6</f>
        <v>0</v>
      </c>
      <c r="P12" s="144">
        <f>入力用!$C$5</f>
        <v>0</v>
      </c>
      <c r="Q12" s="41">
        <f>入力用!I36</f>
        <v>0</v>
      </c>
      <c r="R12" s="145" t="str">
        <f t="shared" si="3"/>
        <v/>
      </c>
      <c r="S12" s="41">
        <f>入力用!I37</f>
        <v>0</v>
      </c>
      <c r="T12" s="142" t="str">
        <f t="shared" si="4"/>
        <v/>
      </c>
      <c r="U12" s="194">
        <f>入力用!J36</f>
        <v>0</v>
      </c>
      <c r="V12" s="145" t="str">
        <f t="shared" si="1"/>
        <v/>
      </c>
      <c r="W12" s="198">
        <f>入力用!J37</f>
        <v>0</v>
      </c>
      <c r="X12" s="273" t="str">
        <f t="shared" si="2"/>
        <v/>
      </c>
      <c r="Y12" s="238" t="s">
        <v>134</v>
      </c>
      <c r="Z12" s="146" t="str">
        <f t="shared" si="5"/>
        <v/>
      </c>
      <c r="AA12" s="147" t="str">
        <f t="shared" si="5"/>
        <v/>
      </c>
      <c r="AB12" s="201">
        <f t="shared" si="6"/>
        <v>0</v>
      </c>
      <c r="AC12" s="148">
        <f t="shared" si="7"/>
        <v>9</v>
      </c>
      <c r="AF12" s="248" t="s">
        <v>141</v>
      </c>
    </row>
    <row r="13" spans="1:37" x14ac:dyDescent="0.15">
      <c r="A13" s="134" t="str">
        <f t="shared" si="0"/>
        <v>011</v>
      </c>
      <c r="B13" s="135"/>
      <c r="C13" s="136">
        <v>11</v>
      </c>
      <c r="D13" s="272" t="str">
        <f>入力用!C38&amp;" "&amp;入力用!D38</f>
        <v xml:space="preserve"> </v>
      </c>
      <c r="E13" s="41" t="str">
        <f>入力用!E38&amp;" "&amp;入力用!F38</f>
        <v xml:space="preserve"> </v>
      </c>
      <c r="F13" s="137">
        <f>入力用!G38</f>
        <v>0</v>
      </c>
      <c r="G13" s="138">
        <f>入力用!H38</f>
        <v>0</v>
      </c>
      <c r="H13" s="164" t="s">
        <v>84</v>
      </c>
      <c r="I13" s="140" t="str">
        <f>入力用!C39&amp;" "&amp;入力用!D39</f>
        <v xml:space="preserve"> </v>
      </c>
      <c r="J13" s="41" t="str">
        <f>入力用!E39&amp;" "&amp;入力用!F39</f>
        <v xml:space="preserve"> </v>
      </c>
      <c r="K13" s="137">
        <f>入力用!G39</f>
        <v>0</v>
      </c>
      <c r="L13" s="176">
        <f>入力用!H39</f>
        <v>0</v>
      </c>
      <c r="M13" s="141">
        <f t="shared" si="8"/>
        <v>0</v>
      </c>
      <c r="N13" s="142" t="s">
        <v>84</v>
      </c>
      <c r="O13" s="143">
        <f>入力用!$C$6</f>
        <v>0</v>
      </c>
      <c r="P13" s="144">
        <f>入力用!$C$5</f>
        <v>0</v>
      </c>
      <c r="Q13" s="41">
        <f>入力用!I38</f>
        <v>0</v>
      </c>
      <c r="R13" s="145" t="str">
        <f t="shared" si="3"/>
        <v/>
      </c>
      <c r="S13" s="41">
        <f>入力用!I39</f>
        <v>0</v>
      </c>
      <c r="T13" s="142" t="str">
        <f t="shared" si="4"/>
        <v/>
      </c>
      <c r="U13" s="194">
        <f>入力用!J38</f>
        <v>0</v>
      </c>
      <c r="V13" s="145" t="str">
        <f t="shared" si="1"/>
        <v/>
      </c>
      <c r="W13" s="198">
        <f>入力用!J39</f>
        <v>0</v>
      </c>
      <c r="X13" s="273" t="str">
        <f t="shared" si="2"/>
        <v/>
      </c>
      <c r="Y13" s="238" t="s">
        <v>134</v>
      </c>
      <c r="Z13" s="146" t="str">
        <f t="shared" si="5"/>
        <v/>
      </c>
      <c r="AA13" s="147" t="str">
        <f t="shared" si="5"/>
        <v/>
      </c>
      <c r="AB13" s="201">
        <f t="shared" si="6"/>
        <v>0</v>
      </c>
      <c r="AC13" s="148">
        <f t="shared" si="7"/>
        <v>9</v>
      </c>
    </row>
    <row r="14" spans="1:37" x14ac:dyDescent="0.15">
      <c r="A14" s="134" t="str">
        <f t="shared" si="0"/>
        <v>012</v>
      </c>
      <c r="B14" s="135"/>
      <c r="C14" s="136">
        <v>12</v>
      </c>
      <c r="D14" s="272" t="str">
        <f>入力用!C40&amp;" "&amp;入力用!D40</f>
        <v xml:space="preserve"> </v>
      </c>
      <c r="E14" s="41" t="str">
        <f>入力用!E40&amp;" "&amp;入力用!F40</f>
        <v xml:space="preserve"> </v>
      </c>
      <c r="F14" s="137">
        <f>入力用!G40</f>
        <v>0</v>
      </c>
      <c r="G14" s="138">
        <f>入力用!H40</f>
        <v>0</v>
      </c>
      <c r="H14" s="164" t="s">
        <v>84</v>
      </c>
      <c r="I14" s="140" t="str">
        <f>入力用!C41&amp;" "&amp;入力用!D41</f>
        <v xml:space="preserve"> </v>
      </c>
      <c r="J14" s="41" t="str">
        <f>入力用!E41&amp;" "&amp;入力用!F41</f>
        <v xml:space="preserve"> </v>
      </c>
      <c r="K14" s="137">
        <f>入力用!G41</f>
        <v>0</v>
      </c>
      <c r="L14" s="176">
        <f>入力用!H41</f>
        <v>0</v>
      </c>
      <c r="M14" s="141">
        <f t="shared" si="8"/>
        <v>0</v>
      </c>
      <c r="N14" s="142" t="s">
        <v>84</v>
      </c>
      <c r="O14" s="143">
        <f>入力用!$C$6</f>
        <v>0</v>
      </c>
      <c r="P14" s="144">
        <f>入力用!$C$5</f>
        <v>0</v>
      </c>
      <c r="Q14" s="41">
        <f>入力用!I40</f>
        <v>0</v>
      </c>
      <c r="R14" s="145" t="str">
        <f t="shared" si="3"/>
        <v/>
      </c>
      <c r="S14" s="41">
        <f>入力用!I41</f>
        <v>0</v>
      </c>
      <c r="T14" s="142" t="str">
        <f t="shared" si="4"/>
        <v/>
      </c>
      <c r="U14" s="194">
        <f>入力用!J40</f>
        <v>0</v>
      </c>
      <c r="V14" s="145" t="str">
        <f t="shared" si="1"/>
        <v/>
      </c>
      <c r="W14" s="198">
        <f>入力用!J41</f>
        <v>0</v>
      </c>
      <c r="X14" s="273" t="str">
        <f t="shared" si="2"/>
        <v/>
      </c>
      <c r="Y14" s="238" t="s">
        <v>134</v>
      </c>
      <c r="Z14" s="146" t="str">
        <f t="shared" si="5"/>
        <v/>
      </c>
      <c r="AA14" s="147" t="str">
        <f t="shared" si="5"/>
        <v/>
      </c>
      <c r="AB14" s="201">
        <f t="shared" si="6"/>
        <v>0</v>
      </c>
      <c r="AC14" s="148">
        <f t="shared" si="7"/>
        <v>9</v>
      </c>
    </row>
    <row r="15" spans="1:37" x14ac:dyDescent="0.15">
      <c r="A15" s="134" t="str">
        <f t="shared" si="0"/>
        <v>013</v>
      </c>
      <c r="B15" s="135"/>
      <c r="C15" s="136">
        <v>13</v>
      </c>
      <c r="D15" s="272" t="str">
        <f>入力用!C42&amp;" "&amp;入力用!D42</f>
        <v xml:space="preserve"> </v>
      </c>
      <c r="E15" s="41" t="str">
        <f>入力用!E42&amp;" "&amp;入力用!F42</f>
        <v xml:space="preserve"> </v>
      </c>
      <c r="F15" s="137">
        <f>入力用!G42</f>
        <v>0</v>
      </c>
      <c r="G15" s="138">
        <f>入力用!H42</f>
        <v>0</v>
      </c>
      <c r="H15" s="164" t="s">
        <v>84</v>
      </c>
      <c r="I15" s="140" t="str">
        <f>入力用!C43&amp;" "&amp;入力用!D43</f>
        <v xml:space="preserve"> </v>
      </c>
      <c r="J15" s="41" t="str">
        <f>入力用!E43&amp;" "&amp;入力用!F43</f>
        <v xml:space="preserve"> </v>
      </c>
      <c r="K15" s="137">
        <f>入力用!G43</f>
        <v>0</v>
      </c>
      <c r="L15" s="176">
        <f>入力用!H43</f>
        <v>0</v>
      </c>
      <c r="M15" s="141">
        <f t="shared" si="8"/>
        <v>0</v>
      </c>
      <c r="N15" s="142" t="s">
        <v>84</v>
      </c>
      <c r="O15" s="143">
        <f>入力用!$C$6</f>
        <v>0</v>
      </c>
      <c r="P15" s="144">
        <f>入力用!$C$5</f>
        <v>0</v>
      </c>
      <c r="Q15" s="41">
        <f>入力用!I42</f>
        <v>0</v>
      </c>
      <c r="R15" s="145" t="str">
        <f t="shared" si="3"/>
        <v/>
      </c>
      <c r="S15" s="41">
        <f>入力用!I43</f>
        <v>0</v>
      </c>
      <c r="T15" s="142" t="str">
        <f t="shared" si="4"/>
        <v/>
      </c>
      <c r="U15" s="194">
        <f>入力用!J42</f>
        <v>0</v>
      </c>
      <c r="V15" s="145" t="str">
        <f t="shared" si="1"/>
        <v/>
      </c>
      <c r="W15" s="198">
        <f>入力用!J43</f>
        <v>0</v>
      </c>
      <c r="X15" s="273" t="str">
        <f t="shared" si="2"/>
        <v/>
      </c>
      <c r="Y15" s="238" t="s">
        <v>134</v>
      </c>
      <c r="Z15" s="146" t="str">
        <f t="shared" si="5"/>
        <v/>
      </c>
      <c r="AA15" s="147" t="str">
        <f t="shared" si="5"/>
        <v/>
      </c>
      <c r="AB15" s="201">
        <f t="shared" si="6"/>
        <v>0</v>
      </c>
      <c r="AC15" s="148">
        <f t="shared" si="7"/>
        <v>9</v>
      </c>
    </row>
    <row r="16" spans="1:37" x14ac:dyDescent="0.15">
      <c r="A16" s="134" t="str">
        <f t="shared" si="0"/>
        <v>014</v>
      </c>
      <c r="B16" s="135"/>
      <c r="C16" s="136">
        <v>14</v>
      </c>
      <c r="D16" s="272" t="str">
        <f>入力用!C44&amp;" "&amp;入力用!D44</f>
        <v xml:space="preserve"> </v>
      </c>
      <c r="E16" s="41" t="str">
        <f>入力用!E44&amp;" "&amp;入力用!F44</f>
        <v xml:space="preserve"> </v>
      </c>
      <c r="F16" s="137">
        <f>入力用!G44</f>
        <v>0</v>
      </c>
      <c r="G16" s="138">
        <f>入力用!H44</f>
        <v>0</v>
      </c>
      <c r="H16" s="164" t="s">
        <v>84</v>
      </c>
      <c r="I16" s="140" t="str">
        <f>入力用!C45&amp;" "&amp;入力用!D45</f>
        <v xml:space="preserve"> </v>
      </c>
      <c r="J16" s="41" t="str">
        <f>入力用!E45&amp;" "&amp;入力用!F45</f>
        <v xml:space="preserve"> </v>
      </c>
      <c r="K16" s="137">
        <f>入力用!G45</f>
        <v>0</v>
      </c>
      <c r="L16" s="176">
        <f>入力用!H45</f>
        <v>0</v>
      </c>
      <c r="M16" s="141">
        <f t="shared" si="8"/>
        <v>0</v>
      </c>
      <c r="N16" s="142" t="s">
        <v>84</v>
      </c>
      <c r="O16" s="143">
        <f>入力用!$C$6</f>
        <v>0</v>
      </c>
      <c r="P16" s="144">
        <f>入力用!$C$5</f>
        <v>0</v>
      </c>
      <c r="Q16" s="41">
        <f>入力用!I44</f>
        <v>0</v>
      </c>
      <c r="R16" s="145" t="str">
        <f t="shared" si="3"/>
        <v/>
      </c>
      <c r="S16" s="41">
        <f>入力用!I45</f>
        <v>0</v>
      </c>
      <c r="T16" s="142" t="str">
        <f t="shared" si="4"/>
        <v/>
      </c>
      <c r="U16" s="194">
        <f>入力用!J44</f>
        <v>0</v>
      </c>
      <c r="V16" s="145" t="str">
        <f t="shared" si="1"/>
        <v/>
      </c>
      <c r="W16" s="198">
        <f>入力用!J45</f>
        <v>0</v>
      </c>
      <c r="X16" s="273" t="str">
        <f t="shared" si="2"/>
        <v/>
      </c>
      <c r="Y16" s="238" t="s">
        <v>134</v>
      </c>
      <c r="Z16" s="146" t="str">
        <f t="shared" si="5"/>
        <v/>
      </c>
      <c r="AA16" s="147" t="str">
        <f t="shared" si="5"/>
        <v/>
      </c>
      <c r="AB16" s="201">
        <f t="shared" si="6"/>
        <v>0</v>
      </c>
      <c r="AC16" s="148">
        <f t="shared" si="7"/>
        <v>9</v>
      </c>
    </row>
    <row r="17" spans="1:29" x14ac:dyDescent="0.15">
      <c r="A17" s="134" t="str">
        <f t="shared" si="0"/>
        <v>015</v>
      </c>
      <c r="B17" s="135"/>
      <c r="C17" s="136">
        <v>15</v>
      </c>
      <c r="D17" s="272" t="str">
        <f>入力用!C46&amp;" "&amp;入力用!D46</f>
        <v xml:space="preserve"> </v>
      </c>
      <c r="E17" s="41" t="str">
        <f>入力用!E46&amp;" "&amp;入力用!F46</f>
        <v xml:space="preserve"> </v>
      </c>
      <c r="F17" s="137">
        <f>入力用!G46</f>
        <v>0</v>
      </c>
      <c r="G17" s="138">
        <f>入力用!H46</f>
        <v>0</v>
      </c>
      <c r="H17" s="164" t="s">
        <v>84</v>
      </c>
      <c r="I17" s="140" t="str">
        <f>入力用!C47&amp;" "&amp;入力用!D47</f>
        <v xml:space="preserve"> </v>
      </c>
      <c r="J17" s="41" t="str">
        <f>入力用!E47&amp;" "&amp;入力用!F47</f>
        <v xml:space="preserve"> </v>
      </c>
      <c r="K17" s="137">
        <f>入力用!G47</f>
        <v>0</v>
      </c>
      <c r="L17" s="176">
        <f>入力用!H47</f>
        <v>0</v>
      </c>
      <c r="M17" s="141">
        <f t="shared" si="8"/>
        <v>0</v>
      </c>
      <c r="N17" s="142" t="s">
        <v>84</v>
      </c>
      <c r="O17" s="143">
        <f>入力用!$C$6</f>
        <v>0</v>
      </c>
      <c r="P17" s="144">
        <f>入力用!$C$5</f>
        <v>0</v>
      </c>
      <c r="Q17" s="41">
        <f>入力用!I46</f>
        <v>0</v>
      </c>
      <c r="R17" s="145" t="str">
        <f t="shared" si="3"/>
        <v/>
      </c>
      <c r="S17" s="41">
        <f>入力用!I47</f>
        <v>0</v>
      </c>
      <c r="T17" s="142" t="str">
        <f t="shared" si="4"/>
        <v/>
      </c>
      <c r="U17" s="194">
        <f>入力用!J46</f>
        <v>0</v>
      </c>
      <c r="V17" s="145" t="str">
        <f t="shared" si="1"/>
        <v/>
      </c>
      <c r="W17" s="198">
        <f>入力用!J47</f>
        <v>0</v>
      </c>
      <c r="X17" s="273" t="str">
        <f t="shared" si="2"/>
        <v/>
      </c>
      <c r="Y17" s="238" t="s">
        <v>134</v>
      </c>
      <c r="Z17" s="146" t="str">
        <f t="shared" si="5"/>
        <v/>
      </c>
      <c r="AA17" s="147" t="str">
        <f t="shared" si="5"/>
        <v/>
      </c>
      <c r="AB17" s="201">
        <f t="shared" si="6"/>
        <v>0</v>
      </c>
      <c r="AC17" s="148">
        <f t="shared" si="7"/>
        <v>9</v>
      </c>
    </row>
    <row r="18" spans="1:29" ht="14.25" thickBot="1" x14ac:dyDescent="0.2">
      <c r="A18" s="165" t="str">
        <f t="shared" si="0"/>
        <v>016</v>
      </c>
      <c r="B18" s="166"/>
      <c r="C18" s="167">
        <v>16</v>
      </c>
      <c r="D18" s="276" t="str">
        <f>入力用!C48&amp;" "&amp;入力用!D48</f>
        <v xml:space="preserve"> </v>
      </c>
      <c r="E18" s="277" t="str">
        <f>入力用!E48&amp;" "&amp;入力用!F48</f>
        <v xml:space="preserve"> </v>
      </c>
      <c r="F18" s="278">
        <f>入力用!G48</f>
        <v>0</v>
      </c>
      <c r="G18" s="279">
        <f>入力用!H48</f>
        <v>0</v>
      </c>
      <c r="H18" s="280" t="s">
        <v>84</v>
      </c>
      <c r="I18" s="281" t="str">
        <f>入力用!C49&amp;" "&amp;入力用!D49</f>
        <v xml:space="preserve"> </v>
      </c>
      <c r="J18" s="277" t="str">
        <f>入力用!E49&amp;" "&amp;入力用!F49</f>
        <v xml:space="preserve"> </v>
      </c>
      <c r="K18" s="278">
        <f>入力用!G49</f>
        <v>0</v>
      </c>
      <c r="L18" s="282">
        <f>入力用!H49</f>
        <v>0</v>
      </c>
      <c r="M18" s="283">
        <f t="shared" si="8"/>
        <v>0</v>
      </c>
      <c r="N18" s="284" t="s">
        <v>84</v>
      </c>
      <c r="O18" s="285">
        <f>入力用!$C$6</f>
        <v>0</v>
      </c>
      <c r="P18" s="286">
        <f>入力用!$C$5</f>
        <v>0</v>
      </c>
      <c r="Q18" s="277">
        <f>入力用!I48</f>
        <v>0</v>
      </c>
      <c r="R18" s="287" t="str">
        <f t="shared" si="3"/>
        <v/>
      </c>
      <c r="S18" s="277">
        <f>入力用!I49</f>
        <v>0</v>
      </c>
      <c r="T18" s="284" t="str">
        <f t="shared" si="4"/>
        <v/>
      </c>
      <c r="U18" s="288">
        <f>入力用!J48</f>
        <v>0</v>
      </c>
      <c r="V18" s="287" t="str">
        <f t="shared" si="1"/>
        <v/>
      </c>
      <c r="W18" s="289">
        <f>入力用!J49</f>
        <v>0</v>
      </c>
      <c r="X18" s="290" t="str">
        <f t="shared" si="2"/>
        <v/>
      </c>
      <c r="Y18" s="240" t="s">
        <v>134</v>
      </c>
      <c r="Z18" s="168" t="str">
        <f t="shared" si="5"/>
        <v/>
      </c>
      <c r="AA18" s="169" t="str">
        <f t="shared" si="5"/>
        <v/>
      </c>
      <c r="AB18" s="202">
        <f t="shared" si="6"/>
        <v>0</v>
      </c>
      <c r="AC18" s="203">
        <f t="shared" si="7"/>
        <v>9</v>
      </c>
    </row>
    <row r="19" spans="1:29" ht="20.25" customHeight="1" x14ac:dyDescent="0.15">
      <c r="D19" s="248" t="s">
        <v>141</v>
      </c>
    </row>
    <row r="41" spans="7:7" x14ac:dyDescent="0.15">
      <c r="G41" s="174"/>
    </row>
    <row r="81" spans="1:4" x14ac:dyDescent="0.15">
      <c r="D81" s="46" t="s">
        <v>3</v>
      </c>
    </row>
    <row r="82" spans="1:4" x14ac:dyDescent="0.15">
      <c r="A82" s="43" t="s">
        <v>25</v>
      </c>
      <c r="B82" s="43" t="s">
        <v>25</v>
      </c>
      <c r="D82" s="5" t="s">
        <v>67</v>
      </c>
    </row>
    <row r="83" spans="1:4" x14ac:dyDescent="0.15">
      <c r="A83" s="43" t="s">
        <v>26</v>
      </c>
      <c r="B83" s="43" t="s">
        <v>26</v>
      </c>
      <c r="D83" s="5" t="s">
        <v>88</v>
      </c>
    </row>
    <row r="84" spans="1:4" x14ac:dyDescent="0.15">
      <c r="A84" s="43" t="s">
        <v>89</v>
      </c>
      <c r="B84" s="43" t="s">
        <v>85</v>
      </c>
      <c r="D84" s="5" t="s">
        <v>90</v>
      </c>
    </row>
    <row r="85" spans="1:4" x14ac:dyDescent="0.15">
      <c r="A85" s="43" t="s">
        <v>91</v>
      </c>
      <c r="B85" s="43" t="s">
        <v>86</v>
      </c>
      <c r="D85" s="5" t="s">
        <v>92</v>
      </c>
    </row>
    <row r="86" spans="1:4" x14ac:dyDescent="0.15">
      <c r="A86" s="43" t="s">
        <v>93</v>
      </c>
      <c r="B86" s="43" t="s">
        <v>91</v>
      </c>
      <c r="D86" s="5" t="s">
        <v>95</v>
      </c>
    </row>
    <row r="87" spans="1:4" x14ac:dyDescent="0.15">
      <c r="A87" s="43" t="s">
        <v>30</v>
      </c>
      <c r="B87" s="5" t="s">
        <v>94</v>
      </c>
      <c r="D87" s="5" t="s">
        <v>96</v>
      </c>
    </row>
    <row r="88" spans="1:4" x14ac:dyDescent="0.15">
      <c r="A88" s="43" t="s">
        <v>31</v>
      </c>
    </row>
  </sheetData>
  <mergeCells count="12">
    <mergeCell ref="Q1:T1"/>
    <mergeCell ref="Y1:AA1"/>
    <mergeCell ref="AB1:AB2"/>
    <mergeCell ref="AC1:AC2"/>
    <mergeCell ref="AF1:AJ1"/>
    <mergeCell ref="U1:X1"/>
    <mergeCell ref="P1:P2"/>
    <mergeCell ref="A1:A2"/>
    <mergeCell ref="B1:B2"/>
    <mergeCell ref="C1:C2"/>
    <mergeCell ref="D1:L1"/>
    <mergeCell ref="M1:O2"/>
  </mergeCells>
  <phoneticPr fontId="2"/>
  <dataValidations count="1">
    <dataValidation type="list" allowBlank="1" showInputMessage="1" showErrorMessage="1" sqref="Y3:Y10" xr:uid="{00000000-0002-0000-0400-000000000000}">
      <formula1>$B$82:$B$87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入力用</vt:lpstr>
      <vt:lpstr>印刷用①</vt:lpstr>
      <vt:lpstr>8ﾍﾟｱ以上の印刷用</vt:lpstr>
      <vt:lpstr>印刷用②ベンチ入り指導者</vt:lpstr>
      <vt:lpstr>委員長コピペ用</vt:lpstr>
      <vt:lpstr>'8ﾍﾟｱ以上の印刷用'!Print_Area</vt:lpstr>
      <vt:lpstr>印刷用①!Print_Area</vt:lpstr>
      <vt:lpstr>印刷用②ベンチ入り指導者!Print_Area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一柳亘行</cp:lastModifiedBy>
  <cp:lastPrinted>2019-10-10T23:00:18Z</cp:lastPrinted>
  <dcterms:created xsi:type="dcterms:W3CDTF">2008-10-02T08:04:23Z</dcterms:created>
  <dcterms:modified xsi:type="dcterms:W3CDTF">2023-11-05T13:11:34Z</dcterms:modified>
</cp:coreProperties>
</file>